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630" yWindow="600" windowWidth="25320" windowHeight="13995" tabRatio="923"/>
  </bookViews>
  <sheets>
    <sheet name="Сводка затрат" sheetId="8" r:id="rId1"/>
    <sheet name="ССР 2 кв 2022" sheetId="16" r:id="rId2"/>
    <sheet name="ОСР 01-01 " sheetId="90" r:id="rId3"/>
    <sheet name="ОСР 02-01" sheetId="14" r:id="rId4"/>
    <sheet name="01-01-01" sheetId="86" r:id="rId5"/>
    <sheet name="02-01-01" sheetId="87" r:id="rId6"/>
    <sheet name="02-01-02" sheetId="88" r:id="rId7"/>
    <sheet name="02-01-03" sheetId="89" r:id="rId8"/>
    <sheet name="02-01-04" sheetId="85" r:id="rId9"/>
    <sheet name="Источники ИЦИ" sheetId="13" r:id="rId10"/>
    <sheet name="Цены на ОБ и МАТ" sheetId="3" r:id="rId11"/>
    <sheet name="Табл.1" sheetId="9" r:id="rId12"/>
  </sheets>
  <externalReferences>
    <externalReference r:id="rId13"/>
  </externalReferences>
  <definedNames>
    <definedName name="_xlnm._FilterDatabase" localSheetId="10" hidden="1">'Цены на ОБ и МАТ'!$A$12:$G$13</definedName>
    <definedName name="Constr" localSheetId="1">'ССР 2 кв 2022'!$A$2</definedName>
    <definedName name="FOT" localSheetId="2">#REF!</definedName>
    <definedName name="FOT" localSheetId="3">#REF!</definedName>
    <definedName name="FOT" localSheetId="1">'ССР 2 кв 2022'!#REF!</definedName>
    <definedName name="FOT">#REF!</definedName>
    <definedName name="Ind" localSheetId="1">'ССР 2 кв 2022'!$H$9</definedName>
    <definedName name="Obj" localSheetId="1">'ССР 2 кв 2022'!#REF!</definedName>
    <definedName name="Obosn" localSheetId="1">'ССР 2 кв 2022'!#REF!</definedName>
    <definedName name="SmPr" localSheetId="1">'ССР 2 кв 2022'!#REF!</definedName>
    <definedName name="_xlnm.Print_Titles" localSheetId="1">'ССР 2 кв 2022'!$21:$21</definedName>
    <definedName name="_xlnm.Print_Titles" localSheetId="11">Табл.1!$6:$6</definedName>
    <definedName name="кт" localSheetId="2">#REF!</definedName>
    <definedName name="кт">#REF!</definedName>
    <definedName name="_xlnm.Print_Area" localSheetId="2">'ОСР 01-01 '!$A$1:$H$34</definedName>
    <definedName name="_xlnm.Print_Area" localSheetId="3">'ОСР 02-01'!$A$1:$H$37</definedName>
    <definedName name="_xlnm.Print_Area" localSheetId="0">'Сводка затрат'!$A$1:$F$35</definedName>
    <definedName name="_xlnm.Print_Area" localSheetId="1">'ССР 2 кв 2022'!$A$1:$H$114</definedName>
    <definedName name="_xlnm.Print_Area" localSheetId="10">'Цены на ОБ и МАТ'!$A$1:$H$26</definedName>
  </definedNames>
  <calcPr calcId="162913"/>
</workbook>
</file>

<file path=xl/calcChain.xml><?xml version="1.0" encoding="utf-8"?>
<calcChain xmlns="http://schemas.openxmlformats.org/spreadsheetml/2006/main">
  <c r="C26" i="8" l="1"/>
  <c r="C24" i="8"/>
  <c r="C25" i="8"/>
  <c r="C20" i="8"/>
  <c r="H30" i="14" l="1"/>
  <c r="H29" i="14"/>
  <c r="H28" i="14"/>
  <c r="H27" i="14"/>
  <c r="H26" i="14"/>
  <c r="H25" i="14"/>
  <c r="H26" i="90"/>
  <c r="H25" i="90"/>
  <c r="H23" i="90"/>
  <c r="H22" i="90"/>
  <c r="E15" i="13"/>
  <c r="H15" i="13" s="1"/>
  <c r="E14" i="13"/>
  <c r="H14" i="13" s="1"/>
  <c r="E13" i="13"/>
  <c r="E12" i="13"/>
  <c r="E11" i="13"/>
  <c r="D16" i="14"/>
  <c r="E19" i="14"/>
  <c r="D19" i="14"/>
  <c r="H19" i="14" s="1"/>
  <c r="G18" i="14"/>
  <c r="G20" i="14" s="1"/>
  <c r="E18" i="14"/>
  <c r="F18" i="14"/>
  <c r="F20" i="14" s="1"/>
  <c r="D18" i="14"/>
  <c r="E17" i="14"/>
  <c r="E20" i="14" s="1"/>
  <c r="D17" i="14"/>
  <c r="D16" i="90"/>
  <c r="D17" i="90" s="1"/>
  <c r="G17" i="90"/>
  <c r="G21" i="90" s="1"/>
  <c r="F17" i="90"/>
  <c r="F21" i="90" s="1"/>
  <c r="E17" i="90"/>
  <c r="G14" i="3"/>
  <c r="D20" i="14" l="1"/>
  <c r="D19" i="90"/>
  <c r="H19" i="90" s="1"/>
  <c r="D18" i="90"/>
  <c r="E18" i="90"/>
  <c r="E19" i="90"/>
  <c r="H16" i="90"/>
  <c r="H17" i="90" s="1"/>
  <c r="D23" i="16" s="1"/>
  <c r="H18" i="14"/>
  <c r="E20" i="90" l="1"/>
  <c r="E21" i="90" s="1"/>
  <c r="D20" i="90"/>
  <c r="D21" i="90" s="1"/>
  <c r="H18" i="90"/>
  <c r="H20" i="90" s="1"/>
  <c r="H21" i="90" s="1"/>
  <c r="H17" i="14"/>
  <c r="E22" i="14" l="1"/>
  <c r="E21" i="14"/>
  <c r="H12" i="13"/>
  <c r="H13" i="13" l="1"/>
  <c r="H11" i="13"/>
  <c r="H16" i="14" l="1"/>
  <c r="H20" i="14" s="1"/>
  <c r="G24" i="14" l="1"/>
  <c r="H108" i="16" l="1"/>
  <c r="F106" i="16"/>
  <c r="H106" i="16" s="1"/>
  <c r="G102" i="16"/>
  <c r="F102" i="16"/>
  <c r="E102" i="16"/>
  <c r="D102" i="16"/>
  <c r="H102" i="16" s="1"/>
  <c r="G101" i="16"/>
  <c r="F101" i="16"/>
  <c r="E101" i="16"/>
  <c r="D101" i="16"/>
  <c r="H101" i="16" s="1"/>
  <c r="G100" i="16"/>
  <c r="F100" i="16"/>
  <c r="E100" i="16"/>
  <c r="D100" i="16"/>
  <c r="H100" i="16" s="1"/>
  <c r="G99" i="16"/>
  <c r="F99" i="16"/>
  <c r="E99" i="16"/>
  <c r="D99" i="16"/>
  <c r="H99" i="16" s="1"/>
  <c r="F98" i="16"/>
  <c r="E98" i="16"/>
  <c r="D98" i="16"/>
  <c r="H98" i="16" s="1"/>
  <c r="H92" i="16"/>
  <c r="F82" i="16"/>
  <c r="G71" i="16"/>
  <c r="F71" i="16"/>
  <c r="G64" i="16"/>
  <c r="G78" i="16" s="1"/>
  <c r="F64" i="16"/>
  <c r="F78" i="16" s="1"/>
  <c r="E64" i="16"/>
  <c r="D64" i="16"/>
  <c r="G63" i="16"/>
  <c r="G77" i="16" s="1"/>
  <c r="F63" i="16"/>
  <c r="F77" i="16" s="1"/>
  <c r="E63" i="16"/>
  <c r="D63" i="16"/>
  <c r="G62" i="16"/>
  <c r="G76" i="16" s="1"/>
  <c r="F62" i="16"/>
  <c r="F76" i="16" s="1"/>
  <c r="E62" i="16"/>
  <c r="D62" i="16"/>
  <c r="G61" i="16"/>
  <c r="G75" i="16" s="1"/>
  <c r="F61" i="16"/>
  <c r="F75" i="16" s="1"/>
  <c r="E61" i="16"/>
  <c r="E67" i="16" s="1"/>
  <c r="D61" i="16"/>
  <c r="H61" i="16" s="1"/>
  <c r="G57" i="16"/>
  <c r="F57" i="16"/>
  <c r="E57" i="16"/>
  <c r="D57" i="16"/>
  <c r="G53" i="16"/>
  <c r="F53" i="16"/>
  <c r="E53" i="16"/>
  <c r="D53" i="16"/>
  <c r="G48" i="16"/>
  <c r="F48" i="16"/>
  <c r="E48" i="16"/>
  <c r="D48" i="16"/>
  <c r="F27" i="16"/>
  <c r="H27" i="16" s="1"/>
  <c r="F24" i="16"/>
  <c r="E24" i="16"/>
  <c r="G82" i="16" l="1"/>
  <c r="E26" i="16"/>
  <c r="E60" i="16" s="1"/>
  <c r="G26" i="16"/>
  <c r="G35" i="16" s="1"/>
  <c r="G24" i="16"/>
  <c r="D24" i="16"/>
  <c r="H48" i="16"/>
  <c r="H53" i="16"/>
  <c r="H57" i="16"/>
  <c r="H62" i="16"/>
  <c r="D69" i="16"/>
  <c r="D77" i="16" s="1"/>
  <c r="E70" i="16"/>
  <c r="E78" i="16" s="1"/>
  <c r="H63" i="16"/>
  <c r="D68" i="16"/>
  <c r="D76" i="16" s="1"/>
  <c r="E69" i="16"/>
  <c r="E77" i="16" s="1"/>
  <c r="H64" i="16"/>
  <c r="D67" i="16"/>
  <c r="H67" i="16" s="1"/>
  <c r="E68" i="16"/>
  <c r="E76" i="16" s="1"/>
  <c r="E75" i="16"/>
  <c r="D70" i="16"/>
  <c r="H70" i="16" s="1"/>
  <c r="F26" i="16" l="1"/>
  <c r="F35" i="16" s="1"/>
  <c r="F58" i="16" s="1"/>
  <c r="F72" i="16" s="1"/>
  <c r="F83" i="16" s="1"/>
  <c r="F91" i="16" s="1"/>
  <c r="F94" i="16" s="1"/>
  <c r="F95" i="16" s="1"/>
  <c r="F96" i="16" s="1"/>
  <c r="C22" i="8" s="1"/>
  <c r="H81" i="16"/>
  <c r="H24" i="16"/>
  <c r="G58" i="16"/>
  <c r="G72" i="16" s="1"/>
  <c r="G83" i="16" s="1"/>
  <c r="H23" i="16"/>
  <c r="E35" i="16"/>
  <c r="E58" i="16" s="1"/>
  <c r="E66" i="16" s="1"/>
  <c r="G60" i="16"/>
  <c r="G74" i="16" s="1"/>
  <c r="E23" i="14"/>
  <c r="E24" i="14" s="1"/>
  <c r="H77" i="16"/>
  <c r="H68" i="16"/>
  <c r="H69" i="16"/>
  <c r="D78" i="16"/>
  <c r="H78" i="16" s="1"/>
  <c r="H76" i="16"/>
  <c r="D75" i="16"/>
  <c r="H75" i="16" s="1"/>
  <c r="F24" i="14" l="1"/>
  <c r="F60" i="16"/>
  <c r="F74" i="16" s="1"/>
  <c r="F104" i="16"/>
  <c r="F105" i="16" s="1"/>
  <c r="E71" i="16"/>
  <c r="E72" i="16" s="1"/>
  <c r="E80" i="16" s="1"/>
  <c r="E74" i="16"/>
  <c r="E82" i="16" l="1"/>
  <c r="E83" i="16" s="1"/>
  <c r="E91" i="16" s="1"/>
  <c r="E94" i="16" l="1"/>
  <c r="E95" i="16" s="1"/>
  <c r="E96" i="16" s="1"/>
  <c r="E104" i="16" l="1"/>
  <c r="E105" i="16" s="1"/>
  <c r="D22" i="14"/>
  <c r="H22" i="14" s="1"/>
  <c r="D21" i="14"/>
  <c r="H21" i="14" s="1"/>
  <c r="D26" i="16"/>
  <c r="H26" i="16" s="1"/>
  <c r="D23" i="14" l="1"/>
  <c r="D24" i="14" s="1"/>
  <c r="D60" i="16"/>
  <c r="H60" i="16" s="1"/>
  <c r="D35" i="16"/>
  <c r="H23" i="14"/>
  <c r="H24" i="14" s="1"/>
  <c r="D58" i="16" l="1"/>
  <c r="D66" i="16" s="1"/>
  <c r="D71" i="16" s="1"/>
  <c r="D72" i="16" s="1"/>
  <c r="H35" i="16"/>
  <c r="H58" i="16" s="1"/>
  <c r="H66" i="16"/>
  <c r="H71" i="16" s="1"/>
  <c r="D74" i="16"/>
  <c r="H74" i="16" s="1"/>
  <c r="H72" i="16" l="1"/>
  <c r="D80" i="16"/>
  <c r="H80" i="16" l="1"/>
  <c r="D82" i="16"/>
  <c r="H82" i="16" l="1"/>
  <c r="D83" i="16"/>
  <c r="H83" i="16" l="1"/>
  <c r="G89" i="16" s="1"/>
  <c r="D91" i="16"/>
  <c r="D94" i="16" l="1"/>
  <c r="D95" i="16" s="1"/>
  <c r="D96" i="16" s="1"/>
  <c r="G86" i="16"/>
  <c r="H86" i="16" s="1"/>
  <c r="G85" i="16"/>
  <c r="D104" i="16" l="1"/>
  <c r="D105" i="16" s="1"/>
  <c r="C21" i="8"/>
  <c r="H89" i="16"/>
  <c r="H90" i="16" s="1"/>
  <c r="G90" i="16"/>
  <c r="G87" i="16"/>
  <c r="H85" i="16"/>
  <c r="H87" i="16" s="1"/>
  <c r="G91" i="16" l="1"/>
  <c r="G98" i="16"/>
  <c r="G94" i="16" l="1"/>
  <c r="G95" i="16" s="1"/>
  <c r="G96" i="16" s="1"/>
  <c r="H91" i="16"/>
  <c r="C23" i="8" l="1"/>
  <c r="G104" i="16"/>
  <c r="G105" i="16" s="1"/>
  <c r="H94" i="16"/>
  <c r="H95" i="16" s="1"/>
  <c r="H96" i="16" s="1"/>
  <c r="H104" i="16" l="1"/>
  <c r="H105" i="16" s="1"/>
</calcChain>
</file>

<file path=xl/sharedStrings.xml><?xml version="1.0" encoding="utf-8"?>
<sst xmlns="http://schemas.openxmlformats.org/spreadsheetml/2006/main" count="5066" uniqueCount="1327">
  <si>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</si>
  <si>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</si>
  <si>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</si>
  <si>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</si>
  <si>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</si>
  <si>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</si>
  <si>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</si>
  <si>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</si>
  <si>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</si>
  <si>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 xml:space="preserve">Сводный сметный расчет в сумме 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</si>
  <si>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</si>
  <si>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</si>
  <si>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</si>
  <si>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</si>
  <si>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Сметная стоимость, тыс. руб.</t>
  </si>
  <si>
    <t>Строительных работ</t>
  </si>
  <si>
    <t>Напряжение</t>
  </si>
  <si>
    <t>ОБЪЕКТНЫЙ СМЕТНЫЙ РАСЧЕТ №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</si>
  <si>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</si>
  <si>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</si>
  <si>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</si>
  <si>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</si>
  <si>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</si>
  <si>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Итого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</si>
  <si>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</si>
  <si>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</si>
  <si>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</si>
  <si>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</si>
  <si>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</si>
  <si>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</si>
  <si>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</si>
  <si>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</si>
  <si>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</si>
  <si>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</si>
  <si>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</si>
  <si>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</si>
  <si>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</si>
  <si>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</si>
  <si>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</si>
  <si>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</si>
  <si>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Этап 1</t>
  </si>
  <si>
    <t>в т.ч.</t>
  </si>
  <si>
    <t>…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</si>
  <si>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</si>
  <si>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</si>
  <si>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</si>
  <si>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</si>
  <si>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</si>
  <si>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</si>
  <si>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</si>
  <si>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</si>
  <si>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</si>
  <si>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</si>
  <si>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</si>
  <si>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</si>
  <si>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</si>
  <si>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</si>
  <si>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</si>
  <si>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</si>
  <si>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</si>
  <si>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</si>
  <si>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</si>
  <si>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</si>
  <si>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</si>
  <si>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</si>
  <si>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</si>
  <si>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</si>
  <si>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</si>
  <si>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</si>
  <si>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</si>
  <si>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</si>
  <si>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</si>
  <si>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</si>
  <si>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</si>
  <si>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</si>
  <si>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</si>
  <si>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</si>
  <si>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</si>
  <si>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</si>
  <si>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</si>
  <si>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</si>
  <si>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</si>
  <si>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</si>
  <si>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</si>
  <si>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</si>
  <si>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</si>
  <si>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</si>
  <si>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</si>
  <si>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</si>
  <si>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</si>
  <si>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</si>
  <si>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</si>
  <si>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</si>
  <si>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</si>
  <si>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</si>
  <si>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</si>
  <si>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</si>
  <si>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</si>
  <si>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</si>
  <si>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</si>
  <si>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</si>
  <si>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</si>
  <si>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</si>
  <si>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</si>
  <si>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</si>
  <si>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</si>
  <si>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</si>
  <si>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</si>
  <si>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</si>
  <si>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</si>
  <si>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</si>
  <si>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</si>
  <si>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</si>
  <si>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</si>
  <si>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</si>
  <si>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</si>
  <si>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</si>
  <si>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</si>
  <si>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</si>
  <si>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</si>
  <si>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</si>
  <si>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</si>
  <si>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</si>
  <si>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</si>
  <si>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</si>
  <si>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</si>
  <si>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</si>
  <si>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</si>
  <si>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</si>
  <si>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</si>
  <si>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</si>
  <si>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</si>
  <si>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</si>
  <si>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</si>
  <si>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</si>
  <si>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</si>
  <si>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</si>
  <si>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</si>
  <si>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</si>
  <si>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</si>
  <si>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</si>
  <si>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</si>
  <si>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</si>
  <si>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</si>
  <si>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</si>
  <si>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</si>
  <si>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</si>
  <si>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</si>
  <si>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</si>
  <si>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</si>
  <si>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</si>
  <si>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</si>
  <si>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</si>
  <si>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</si>
  <si>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</si>
  <si>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</si>
  <si>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</si>
  <si>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</si>
  <si>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</si>
  <si>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</si>
  <si>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</si>
  <si>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</si>
  <si>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</si>
  <si>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</si>
  <si>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</si>
  <si>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 xml:space="preserve">СВОДНЫЙ СМЕТНЫЙ РАСЧЕТ СТОИМОСТИ 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</si>
  <si>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</si>
  <si>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</si>
  <si>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</si>
  <si>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</si>
  <si>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</si>
  <si>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</si>
  <si>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</si>
  <si>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</si>
  <si>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</si>
  <si>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</si>
  <si>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</si>
  <si>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(наименование проекта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</si>
  <si>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</si>
  <si>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</si>
  <si>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</si>
  <si>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Количество сводных сметных расчетов в соответствии с пунктом 40  приказа Минстроя России от 04.08.2020 № 421 разрабатывается на этап строительства, если проектной документации предусмотрено выделение этапов.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</si>
  <si>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</si>
  <si>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</si>
  <si>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</si>
  <si>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</si>
  <si>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</si>
  <si>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</si>
  <si>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</si>
  <si>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</si>
  <si>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</si>
  <si>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</si>
  <si>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</si>
  <si>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</si>
  <si>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</si>
  <si>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</si>
  <si>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Цена за ед., тыс. руб. без НДС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</si>
  <si>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</si>
  <si>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</si>
  <si>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</si>
  <si>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(наименование проекта)</t>
  </si>
  <si>
    <r>
      <t xml:space="preserve">Форма "Сводный сметный расчет стоимости строительства"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6 к приказу Минстроя России от 04.08.2020 № 421.</t>
    </r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</si>
  <si>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</si>
  <si>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</si>
  <si>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</si>
  <si>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</si>
  <si>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</si>
  <si>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</si>
  <si>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</si>
  <si>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</si>
  <si>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</si>
  <si>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ПАО "Россети Северо-Запад"</t>
  </si>
  <si>
    <t>Составлен в текущих ценах на  2 кв 2022 г.</t>
  </si>
  <si>
    <t>Составлен в текущих ценах на на  2 кв 2022 г.</t>
  </si>
  <si>
    <t xml:space="preserve"> 02-01-01</t>
  </si>
  <si>
    <t>Прочие работы</t>
  </si>
  <si>
    <t>в ценах  2 кв 2022 г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</si>
  <si>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</si>
  <si>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</si>
  <si>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</si>
  <si>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</si>
  <si>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</si>
  <si>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оборудования, мебели, инвентаря</t>
  </si>
  <si>
    <t>прочих</t>
  </si>
  <si>
    <t>Глава 1. Подготовка территории строительства</t>
  </si>
  <si>
    <t>ОБЪЕКТНЫЙ СМЕТНЫЙ РАСЧЕТ № 01-01</t>
  </si>
  <si>
    <t>Подготовительные  работы</t>
  </si>
  <si>
    <t>Итого по Главе 1. "Подготовка территории строительства"</t>
  </si>
  <si>
    <t>Глава 2. Основные объекты строительства</t>
  </si>
  <si>
    <t>ОБЪЕКТНЫЙ СМЕТНЫЙ РАСЧЕТ № 02-01</t>
  </si>
  <si>
    <t>Строительно-монтажные работы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</si>
  <si>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</si>
  <si>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</si>
  <si>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</si>
  <si>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</si>
  <si>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</si>
  <si>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</si>
  <si>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</si>
  <si>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</si>
  <si>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</si>
  <si>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</si>
  <si>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</si>
  <si>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</si>
  <si>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</si>
  <si>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</si>
  <si>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</si>
  <si>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Глава 8. Временные здания и сооружения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</si>
  <si>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</si>
  <si>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</si>
  <si>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</si>
  <si>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</si>
  <si>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</si>
  <si>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</si>
  <si>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</si>
  <si>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</si>
  <si>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</si>
  <si>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ОБЪЕКТНЫЙ СМЕТНЫЙ РАСЧЕТ № 09-01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</si>
  <si>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</si>
  <si>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</si>
  <si>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</si>
  <si>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</si>
  <si>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- 2,14%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</si>
  <si>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</si>
  <si>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</si>
  <si>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Проектные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</si>
  <si>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</si>
  <si>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</si>
  <si>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</si>
  <si>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Приказ Минстроя России от 04.08.2020 N 421/пр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</si>
  <si>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</si>
  <si>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</si>
  <si>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</si>
  <si>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</si>
  <si>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</si>
  <si>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</si>
  <si>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</si>
  <si>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Строки за итогами</t>
  </si>
  <si>
    <t>возврат материалов</t>
  </si>
  <si>
    <t>Составлен в ценах по состоянию на 2 кв.2022 г</t>
  </si>
  <si>
    <t>Основные объекты строительства</t>
  </si>
  <si>
    <t xml:space="preserve"> 02-01</t>
  </si>
  <si>
    <t>Приказ №66 от 02.02.2022 г.</t>
  </si>
  <si>
    <t xml:space="preserve">Содержание службы заказчика-застройщика 15,418% </t>
  </si>
  <si>
    <t>Сметная стоимость всего, в том числе:</t>
  </si>
  <si>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</si>
  <si>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</si>
  <si>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</si>
  <si>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</si>
  <si>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 xml:space="preserve">Наименование редакции сметных нормативов  </t>
  </si>
  <si>
    <t>Наименование программного продукта</t>
  </si>
  <si>
    <t>(наименование стройки)</t>
  </si>
  <si>
    <t>(наименование объекта капитального строительства)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</si>
  <si>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</si>
  <si>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</si>
  <si>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</si>
  <si>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</si>
  <si>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</si>
  <si>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</si>
  <si>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</si>
  <si>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</si>
  <si>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</si>
  <si>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</si>
  <si>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</si>
  <si>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</si>
  <si>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</si>
  <si>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 xml:space="preserve">Расчетный измеритель конструктивного решения  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</si>
  <si>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</si>
  <si>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</si>
  <si>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</si>
  <si>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</si>
  <si>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</si>
  <si>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</si>
  <si>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</si>
  <si>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</si>
  <si>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</si>
  <si>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1</t>
  </si>
  <si>
    <t>2</t>
  </si>
  <si>
    <t>ЗТ</t>
  </si>
  <si>
    <t>чел.-ч</t>
  </si>
  <si>
    <t>Итого по расценке</t>
  </si>
  <si>
    <t>ФОТ</t>
  </si>
  <si>
    <t>%</t>
  </si>
  <si>
    <t>Всего по позиции</t>
  </si>
  <si>
    <t>3</t>
  </si>
  <si>
    <t>4</t>
  </si>
  <si>
    <t>в т.ч. ОТм</t>
  </si>
  <si>
    <t>ЗТм</t>
  </si>
  <si>
    <t>5</t>
  </si>
  <si>
    <t>6</t>
  </si>
  <si>
    <t>36</t>
  </si>
  <si>
    <t>51</t>
  </si>
  <si>
    <t>60</t>
  </si>
  <si>
    <t>74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</si>
  <si>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</si>
  <si>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</si>
  <si>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</si>
  <si>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</si>
  <si>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</si>
  <si>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</si>
  <si>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</si>
  <si>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</si>
  <si>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</si>
  <si>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</si>
  <si>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</si>
  <si>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</si>
  <si>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</si>
  <si>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</si>
  <si>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</si>
  <si>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</si>
  <si>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0</t>
  </si>
  <si>
    <t>Составил:</t>
  </si>
  <si>
    <t>[должность, подпись (инициалы, фамилия)]</t>
  </si>
  <si>
    <t>Проверил:</t>
  </si>
  <si>
    <t>ЛОКАЛЬНЫЙ СМЕТНЫЙ РАСЧЕТ (СМЕТА) № 02-01-01</t>
  </si>
  <si>
    <t>М</t>
  </si>
  <si>
    <t>НР Линии электропередачи</t>
  </si>
  <si>
    <t>СП Линии электропередачи</t>
  </si>
  <si>
    <t>шт</t>
  </si>
  <si>
    <t>Болты с гайками и шайбами строительные</t>
  </si>
  <si>
    <t>т</t>
  </si>
  <si>
    <t xml:space="preserve">               Материалы</t>
  </si>
  <si>
    <t xml:space="preserve">               материалы</t>
  </si>
  <si>
    <t xml:space="preserve">     Монтажные работы</t>
  </si>
  <si>
    <t>кг</t>
  </si>
  <si>
    <t>НР Пусконаладочные работы: 'вхолостую' - 80%, 'под нагрузкой' - 20%</t>
  </si>
  <si>
    <t>СП Пусконаладочные работы: 'вхолостую' - 80%, 'под нагрузкой' - 20%</t>
  </si>
  <si>
    <t>0,01</t>
  </si>
  <si>
    <t xml:space="preserve">     Прочие затраты</t>
  </si>
  <si>
    <t>0,8</t>
  </si>
  <si>
    <t>Сталь стержневая диаметром до 10 мм</t>
  </si>
  <si>
    <t>Хомуты стальные</t>
  </si>
  <si>
    <t>Детали крепления стальные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</si>
  <si>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</si>
  <si>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</si>
  <si>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</si>
  <si>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</si>
  <si>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>Приказ от 19.06.2020 г. №332/пр прил. 1 п. 39.2</t>
  </si>
  <si>
    <t xml:space="preserve">          Пусконаладочные работы</t>
  </si>
  <si>
    <t>"____" ________________ 202_  года</t>
  </si>
  <si>
    <t>"ГРАНД-Смета 2022.1"</t>
  </si>
  <si>
    <t>6,16</t>
  </si>
  <si>
    <t>1 шт</t>
  </si>
  <si>
    <t>(0)</t>
  </si>
  <si>
    <t>НР Земляные работы, выполняемые ручным способом</t>
  </si>
  <si>
    <t>СП Земляные работы, выполняемые ручным способом</t>
  </si>
  <si>
    <t>40</t>
  </si>
  <si>
    <t>100 м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</si>
  <si>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</si>
  <si>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</si>
  <si>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</si>
  <si>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</si>
  <si>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</si>
  <si>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</si>
  <si>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</si>
  <si>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</si>
  <si>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</si>
  <si>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</si>
  <si>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</si>
  <si>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шт.</t>
  </si>
  <si>
    <t>Установка железобетонных опор ВЛ 0,38; 6-10 кВ с траверсами без приставок: одностоечных с одним подкосом</t>
  </si>
  <si>
    <t>31,94</t>
  </si>
  <si>
    <t>Изоляторы штыревые</t>
  </si>
  <si>
    <t>Штыри</t>
  </si>
  <si>
    <t>Металлические плакаты</t>
  </si>
  <si>
    <t>0,1</t>
  </si>
  <si>
    <t>Траверсы стальные</t>
  </si>
  <si>
    <t>Стойка железобетонная вибрированная для опор</t>
  </si>
  <si>
    <t>Развозка конструкций и материалов опор ВЛ 0,38-10 кВ по трассе: одностоечных железобетонных опор</t>
  </si>
  <si>
    <t>0,44</t>
  </si>
  <si>
    <t>0,48</t>
  </si>
  <si>
    <t>Развозка конструкций и материалов опор ВЛ 0,38-10 кВ по трассе: материалов оснастки сложных опор</t>
  </si>
  <si>
    <t>0,3</t>
  </si>
  <si>
    <t>0,16</t>
  </si>
  <si>
    <t>Арматура линейная</t>
  </si>
  <si>
    <t>Изоляторы линейные подвесные тарельчатые</t>
  </si>
  <si>
    <t>1 шт.</t>
  </si>
  <si>
    <t>100 шт.</t>
  </si>
  <si>
    <t>Разработка грунта вручную в траншеях глубиной до 2 м без креплений с откосами, группа грунтов: 2</t>
  </si>
  <si>
    <t>154</t>
  </si>
  <si>
    <t>1,62</t>
  </si>
  <si>
    <t>18</t>
  </si>
  <si>
    <t>27</t>
  </si>
  <si>
    <t>м</t>
  </si>
  <si>
    <t xml:space="preserve"> 02-01-03</t>
  </si>
  <si>
    <t>1 км</t>
  </si>
  <si>
    <t xml:space="preserve"> 02-01-02</t>
  </si>
  <si>
    <t>2,43</t>
  </si>
  <si>
    <t>Металлические конструкции</t>
  </si>
  <si>
    <t>НР Монтаж радиотелевизионного и электронного оборудования</t>
  </si>
  <si>
    <t>95</t>
  </si>
  <si>
    <t>СП Монтаж радиотелевизионного и электронного оборудования</t>
  </si>
  <si>
    <t>53</t>
  </si>
  <si>
    <t>1,03</t>
  </si>
  <si>
    <t>Раздел 3. Материалы</t>
  </si>
  <si>
    <t>Итого по разделу 3 Материалы</t>
  </si>
  <si>
    <t>Раздел 1. Строительные работы</t>
  </si>
  <si>
    <t>ФЕР01-02-057-02</t>
  </si>
  <si>
    <t>100 м3</t>
  </si>
  <si>
    <t>ФЕР01-02-061-02</t>
  </si>
  <si>
    <t>Засыпка вручную траншей, пазух котлованов и ям, группа грунтов: 2</t>
  </si>
  <si>
    <t>97,2</t>
  </si>
  <si>
    <t>Итого по разделу 1 Строительные работы</t>
  </si>
  <si>
    <t>0,34</t>
  </si>
  <si>
    <t>м3</t>
  </si>
  <si>
    <t>(Материалы для монтажных работ)</t>
  </si>
  <si>
    <t>1компл</t>
  </si>
  <si>
    <t>Монтажные работы</t>
  </si>
  <si>
    <t>30</t>
  </si>
  <si>
    <t>0,15</t>
  </si>
  <si>
    <t xml:space="preserve"> 02-01-04</t>
  </si>
  <si>
    <t>(0,78)</t>
  </si>
  <si>
    <t>7,29</t>
  </si>
  <si>
    <t>0,27</t>
  </si>
  <si>
    <t>0,4</t>
  </si>
  <si>
    <t>0,6</t>
  </si>
  <si>
    <t>0,02</t>
  </si>
  <si>
    <t>ЛОКАЛЬНЫЙ СМЕТНЫЙ РАСЧЕТ (СМЕТА) № 02-01-04</t>
  </si>
  <si>
    <t>ТЕРм08-01-020-01</t>
  </si>
  <si>
    <t>3,6</t>
  </si>
  <si>
    <t>0,81</t>
  </si>
  <si>
    <t>1,78</t>
  </si>
  <si>
    <t>5,34</t>
  </si>
  <si>
    <t>ТЕР33-04-030-01</t>
  </si>
  <si>
    <t>1 компл.</t>
  </si>
  <si>
    <t>101-1714</t>
  </si>
  <si>
    <t>101-9341</t>
  </si>
  <si>
    <t>110-9030</t>
  </si>
  <si>
    <t>201-9261</t>
  </si>
  <si>
    <t>201-9266</t>
  </si>
  <si>
    <t>4,29</t>
  </si>
  <si>
    <t>0,97</t>
  </si>
  <si>
    <t>ТЕРп01-11-010-01</t>
  </si>
  <si>
    <t>Измерение сопротивления растеканию тока: заземлителя</t>
  </si>
  <si>
    <t>1 измерение</t>
  </si>
  <si>
    <t>1,22</t>
  </si>
  <si>
    <t>1,07</t>
  </si>
  <si>
    <t>7,14</t>
  </si>
  <si>
    <t>5,07</t>
  </si>
  <si>
    <t xml:space="preserve">     Оборудование</t>
  </si>
  <si>
    <t>1,76</t>
  </si>
  <si>
    <t>0,32</t>
  </si>
  <si>
    <t>1,02</t>
  </si>
  <si>
    <t>3,76</t>
  </si>
  <si>
    <t>ФЕРм08-02-471-01</t>
  </si>
  <si>
    <t>Заземлитель вертикальный из угловой стали размером: 50х50х5 мм</t>
  </si>
  <si>
    <t>10 шт</t>
  </si>
  <si>
    <t>9,27</t>
  </si>
  <si>
    <t>0,19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</si>
  <si>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</si>
  <si>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</si>
  <si>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</si>
  <si>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</si>
  <si>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</si>
  <si>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</si>
  <si>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</si>
  <si>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</si>
  <si>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</si>
  <si>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</si>
  <si>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31</t>
  </si>
  <si>
    <t>32</t>
  </si>
  <si>
    <t>33</t>
  </si>
  <si>
    <t>66</t>
  </si>
  <si>
    <t>34</t>
  </si>
  <si>
    <t>35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</si>
  <si>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</si>
  <si>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</si>
  <si>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</si>
  <si>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</si>
  <si>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</si>
  <si>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</si>
  <si>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</si>
  <si>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</si>
  <si>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</si>
  <si>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(Оборудование)</t>
  </si>
  <si>
    <t>Строительство участка ВЛ-35кВ Слобода-Криводино (0,73 км), монтаж ТП-35/0,4 (2  МВА), КЛ-0,4кВ (0,14км), прибора коммерческого учёта (1 т.у.) вблизи д.Верхнее Васильевское Грязовецкого района   (Племзавод Заря, АО Дог. № СПБ80-13637В/21 от 03.12.21)</t>
  </si>
  <si>
    <t>Строительство заходов ВЛ 35 кВ и ПС 35 кВ Поток</t>
  </si>
  <si>
    <t>ЛОКАЛЬНЫЙ СМЕТНЫЙ РАСЧЕТ (СМЕТА) № 01-01-01</t>
  </si>
  <si>
    <t>Вырубка просеки</t>
  </si>
  <si>
    <t>171206-01-ППО</t>
  </si>
  <si>
    <t>в ТЕР Вологодской области (Ред.2014)</t>
  </si>
  <si>
    <t>ТЕР01-02-099-01</t>
  </si>
  <si>
    <t>Валка деревьев мягких пород с корня, диаметр стволов до 16 см</t>
  </si>
  <si>
    <t>100 деревьев</t>
  </si>
  <si>
    <t>5,21</t>
  </si>
  <si>
    <t>НР Земляные работы, выполняемые по другим видам работ (подготовительным, сопутствующим, укрепительным)</t>
  </si>
  <si>
    <t>80</t>
  </si>
  <si>
    <t>СП Земляные работы, выполняемые по другим видам работ (подготовительным, сопутствующим, укрепительным)</t>
  </si>
  <si>
    <t>ТЕР01-02-099-03</t>
  </si>
  <si>
    <t>Валка деревьев мягких пород с корня, диаметр стволов: до 24 см</t>
  </si>
  <si>
    <t>8,46</t>
  </si>
  <si>
    <t>ТЕР01-02-099-05</t>
  </si>
  <si>
    <t>Валка деревьев мягких пород с корня, диаметр стволов: до 32 см</t>
  </si>
  <si>
    <t>13,4</t>
  </si>
  <si>
    <t>ТЕР01-02-099-06</t>
  </si>
  <si>
    <t>Валка деревьев мягких пород с корня, диаметр стволов: более 32 см</t>
  </si>
  <si>
    <t>1,2</t>
  </si>
  <si>
    <t>20,5</t>
  </si>
  <si>
    <t>ТЕР01-02-100-01</t>
  </si>
  <si>
    <t>Трелевка древесины на расстояние до 300 м тракторами мощностью 59 кВт (80 л.с.), диаметр стволов до 20 см</t>
  </si>
  <si>
    <t>100 хлыстов</t>
  </si>
  <si>
    <t>16,28</t>
  </si>
  <si>
    <t>9,34</t>
  </si>
  <si>
    <t>ТЕР01-02-100-02</t>
  </si>
  <si>
    <t>Трелевка древесины на расстояние до 300 м тракторами мощностью: 59 кВт (80 л.с.), диаметр стволов до 30 см</t>
  </si>
  <si>
    <t>28,38</t>
  </si>
  <si>
    <t>ТЕР01-02-100-03</t>
  </si>
  <si>
    <t>Трелевка древесины на расстояние до 300 м тракторами мощностью: 59 кВт (80 л.с.), диаметр стволов свыше 30 см</t>
  </si>
  <si>
    <t>46,09</t>
  </si>
  <si>
    <t>26,4</t>
  </si>
  <si>
    <t>ТЕР01-02-101-02</t>
  </si>
  <si>
    <t>Разделка древесины мягких пород, полученной от валки леса, диаметр стволов: до 16 см</t>
  </si>
  <si>
    <t>ТЕР01-02-101-04</t>
  </si>
  <si>
    <t>Разделка древесины мягких пород, полученной от валки леса, диаметр стволов: до 24 см</t>
  </si>
  <si>
    <t>28,8</t>
  </si>
  <si>
    <t>ТЕР01-02-101-06</t>
  </si>
  <si>
    <t>Разделка древесины мягких пород, полученной от валки леса, диаметр стволов: до 32 см</t>
  </si>
  <si>
    <t>48,5</t>
  </si>
  <si>
    <t>ТЕР01-02-101-07</t>
  </si>
  <si>
    <t>Разделка древесины мягких пород, полученной от валки леса, диаметр стволов: более 32 см</t>
  </si>
  <si>
    <t>80,5</t>
  </si>
  <si>
    <t>ТЕР01-02-105-01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</si>
  <si>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24 см</t>
  </si>
  <si>
    <t>100 пней</t>
  </si>
  <si>
    <t>2,44</t>
  </si>
  <si>
    <t>ТЕР01-02-105-02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</si>
  <si>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32 см</t>
  </si>
  <si>
    <t>4,14</t>
  </si>
  <si>
    <t>ТЕР01-02-105-03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</si>
  <si>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</t>
  </si>
  <si>
    <t>6,71</t>
  </si>
  <si>
    <t xml:space="preserve">                                                      (Данилова Е.В.)</t>
  </si>
  <si>
    <t xml:space="preserve">                                                      (Волкова Н.А.)</t>
  </si>
  <si>
    <t>Заходы ВЛ-35 кВ на подстанцию. Расстановка опор, монтажная часть и пересечения</t>
  </si>
  <si>
    <t>171206-003-ЭВ</t>
  </si>
  <si>
    <t>(325,98)</t>
  </si>
  <si>
    <t>(323,76)</t>
  </si>
  <si>
    <t>(5,56)</t>
  </si>
  <si>
    <t>(2,22)</t>
  </si>
  <si>
    <t>Раздел 1. Строительно-монтажные работы</t>
  </si>
  <si>
    <t>Установка реклоузера 35 кВ</t>
  </si>
  <si>
    <t>ТЕР33-04-031-03</t>
  </si>
  <si>
    <t>Установка оборудования пунктов секционирования: на железобетонных стойках опор ВЛ 
(Установка реклоузера 35 кВ)</t>
  </si>
  <si>
    <t>1 пункт</t>
  </si>
  <si>
    <t>28,59</t>
  </si>
  <si>
    <t>8,45</t>
  </si>
  <si>
    <t>105</t>
  </si>
  <si>
    <t>ТЕР33-04-030-03</t>
  </si>
  <si>
    <t>Установка разъединителей: с помощью механизмов 
(Установка разъединителя, поставляется комплектно с реклоузером)</t>
  </si>
  <si>
    <t>502-9079</t>
  </si>
  <si>
    <t>Провода неизолированные</t>
  </si>
  <si>
    <t>8,09</t>
  </si>
  <si>
    <t>0,66</t>
  </si>
  <si>
    <t>Установка разрядников: с помощью механизмов 
(Установка кронштейнов К1 и ОПН, ОПН поставляются комплектно с реклоузером)</t>
  </si>
  <si>
    <t>Заземление</t>
  </si>
  <si>
    <t>ТЕР33-03-004-01</t>
  </si>
  <si>
    <t>Забивка вертикальных заземлителей механизированная на глубину до 5 м</t>
  </si>
  <si>
    <t>1 заземлитель</t>
  </si>
  <si>
    <t>42,72</t>
  </si>
  <si>
    <t>34,6032</t>
  </si>
  <si>
    <t>0,61</t>
  </si>
  <si>
    <t>26,0592</t>
  </si>
  <si>
    <t>ТЕР33-03-003-01</t>
  </si>
  <si>
    <t>Устройство заземлителя: протяженного в грунтах 1-4 групп при длине луча до 10 м</t>
  </si>
  <si>
    <t>100 м заземляющих устройств</t>
  </si>
  <si>
    <t>0,93984</t>
  </si>
  <si>
    <t>8,96</t>
  </si>
  <si>
    <t>8,4209664</t>
  </si>
  <si>
    <t>2,38</t>
  </si>
  <si>
    <t>2,2368192</t>
  </si>
  <si>
    <t>ТЕРм08-02-472-09</t>
  </si>
  <si>
    <t>Проводник заземляющий открыто по строительным основаниям: из круглой стали диаметром 12 мм 
(Заземляющие спуски)</t>
  </si>
  <si>
    <t>0,4272</t>
  </si>
  <si>
    <t>21,3</t>
  </si>
  <si>
    <t>9,09936</t>
  </si>
  <si>
    <t>0,081168</t>
  </si>
  <si>
    <t>НР Электромонтажные работы на других объектах</t>
  </si>
  <si>
    <t>СП Электромонтажные работы на других объектах</t>
  </si>
  <si>
    <t>65</t>
  </si>
  <si>
    <t>ТЕР13-03-002-17</t>
  </si>
  <si>
    <t>Огрунтовка металлических поверхностей за один раз: грунтовкой «Цинар»</t>
  </si>
  <si>
    <t>100 м2 окрашиваемой поверхности</t>
  </si>
  <si>
    <t>0,041296</t>
  </si>
  <si>
    <t>4,1</t>
  </si>
  <si>
    <t>0,1693136</t>
  </si>
  <si>
    <t>0,000413</t>
  </si>
  <si>
    <t>НР Защита строительных конструкций и оборудования от коррозии</t>
  </si>
  <si>
    <t>90</t>
  </si>
  <si>
    <t>СП Защита строительных конструкций и оборудования от коррозии</t>
  </si>
  <si>
    <t>70</t>
  </si>
  <si>
    <t>ТССЦ-113-8085</t>
  </si>
  <si>
    <t>Композиция цинконаполнненая "Цинол" 
Расход 260гр на 1м2 (1 слой)</t>
  </si>
  <si>
    <t>1,074</t>
  </si>
  <si>
    <t>(Защита строительных конструкций и оборудования от коррозии)</t>
  </si>
  <si>
    <t>ТЕР13-03-004-28</t>
  </si>
  <si>
    <t>Окраска металлических огрунтованных поверхностей: грунт-краской STELPANT-PU-ZINС</t>
  </si>
  <si>
    <t>0,1003493</t>
  </si>
  <si>
    <t>ТССЦ-113-0561</t>
  </si>
  <si>
    <t>Композиция "Алпол" (на основе термопластичных полимеров) 
Расход 250гр на 1м2 (1 слой)</t>
  </si>
  <si>
    <t>1,032</t>
  </si>
  <si>
    <t>Установка знаков на опоры</t>
  </si>
  <si>
    <t>ТЕР33-02-013-10</t>
  </si>
  <si>
    <t>Установка стальных: конструкций под оборудование массой до 0,01 т 
(Подготовка рамок для информ.знаков - 22 шт)</t>
  </si>
  <si>
    <t>1 т конструкций</t>
  </si>
  <si>
    <t>0,04036</t>
  </si>
  <si>
    <t>110-9082</t>
  </si>
  <si>
    <t>Конструкции стальные крепления электрооборудования ОРУ</t>
  </si>
  <si>
    <t>0,0415708</t>
  </si>
  <si>
    <t>21,63</t>
  </si>
  <si>
    <t>0,8729868</t>
  </si>
  <si>
    <t>ТЕР34-02-008-04</t>
  </si>
  <si>
    <t>Установка указателя на стене 
Применительно</t>
  </si>
  <si>
    <t>Без материалов МАТ=0 к расх.</t>
  </si>
  <si>
    <t>НР Прокладка и монтаж сетей связи</t>
  </si>
  <si>
    <t>100</t>
  </si>
  <si>
    <t>СП Прокладка и монтаж сетей связи</t>
  </si>
  <si>
    <t>0,031684</t>
  </si>
  <si>
    <t>0,1299044</t>
  </si>
  <si>
    <t>0,0003168</t>
  </si>
  <si>
    <t>0,824</t>
  </si>
  <si>
    <t>0,0769921</t>
  </si>
  <si>
    <t>0,792</t>
  </si>
  <si>
    <t>Подвеска провода и троса ВЛ 35кВ Газовая</t>
  </si>
  <si>
    <t>ТЕР33-01-024-01</t>
  </si>
  <si>
    <t>Демонтаж проводов ВЛ 35 кВ сечением: до 70 мм2 без пересечений с препятствиями при длине анкерного пролета до 1 км 
(Снятие сущ. провода 3хАС70/11, закрепление на якорь)</t>
  </si>
  <si>
    <t>1 км линии (3 провода)</t>
  </si>
  <si>
    <t>0,46992</t>
  </si>
  <si>
    <t>ОП п.1.33.20</t>
  </si>
  <si>
    <t>Демонтаж трех проводов ВЛ 35-220 кВ ОЗП=0,75; ЭМ=0,75 к расх.; ЗПМ=0,75; МАТ=0 к расх.; ТЗ=0,75</t>
  </si>
  <si>
    <t>0,75</t>
  </si>
  <si>
    <t>101-2557</t>
  </si>
  <si>
    <t>Патроны термитные со спичками</t>
  </si>
  <si>
    <t>компл.</t>
  </si>
  <si>
    <t>110-9009</t>
  </si>
  <si>
    <t>110-9032</t>
  </si>
  <si>
    <t>93,38</t>
  </si>
  <si>
    <t>32,9108472</t>
  </si>
  <si>
    <t>16,42</t>
  </si>
  <si>
    <t>7,7160864</t>
  </si>
  <si>
    <t>Подвеска проводов ВЛ 35 кВ сечением: до 70 мм2 без пересечений с препятствиями при длине анкерного пролета до 1 км 
(Монтаж сущ. провода 3хАС70/11 на переустановленные опоры)</t>
  </si>
  <si>
    <t>43,8811296</t>
  </si>
  <si>
    <t>Подвеска проводов ВЛ 35 кВ сечением: до 70 мм2 без пересечений с препятствиями при длине анкерного пролета до 1 км 
(Монтаж нового провода 3хАС70/11 на опоры)</t>
  </si>
  <si>
    <t>0,356</t>
  </si>
  <si>
    <t>33,24328</t>
  </si>
  <si>
    <t>5,84552</t>
  </si>
  <si>
    <t>ТЕР33-01-026-01</t>
  </si>
  <si>
    <t>Демонтаж одного грозозащитного троса ВЛ 35-500 кВ без пересечений с препятствиями при длине анкерного пролета: до 1 км 
(Снятие сущ. троса, закрепление на якорь)</t>
  </si>
  <si>
    <t>1 км линии</t>
  </si>
  <si>
    <t>ОП п.1.33.20_Демонтаж грозозащитных тросов ОЗП=0,65; ЭМ=0,65 к расх.; ЗПМ=0,65; МАТ=0 к расх.; ТЗ=0,65</t>
  </si>
  <si>
    <t>0,65</t>
  </si>
  <si>
    <t>509-9071</t>
  </si>
  <si>
    <t>Трос грозозащитный</t>
  </si>
  <si>
    <t>29,62</t>
  </si>
  <si>
    <t>9,0473698</t>
  </si>
  <si>
    <t>2,08</t>
  </si>
  <si>
    <t>0,9774336</t>
  </si>
  <si>
    <t>Подвеска одного грозозащитного троса ВЛ 35-500 кВ без пересечений с препятствиями при длине анкерного пролета: до 1 км 
(Монтаж сущ. провода 3хАС70/11 на переустановленные опоры)</t>
  </si>
  <si>
    <t>13,9190304</t>
  </si>
  <si>
    <t>Подвеска одного грозозащитного троса ВЛ 35-500 кВ без пересечений с препятствиями при длине анкерного пролета: до 1 км 
(Монтаж нового троса на опоры)</t>
  </si>
  <si>
    <t>10,54472</t>
  </si>
  <si>
    <t>0,74048</t>
  </si>
  <si>
    <t>Подвеска провода и троса ВЛ 35кВ Лесная</t>
  </si>
  <si>
    <t>0,37736</t>
  </si>
  <si>
    <t>26,4284076</t>
  </si>
  <si>
    <t>6,1962512</t>
  </si>
  <si>
    <t>35,2378768</t>
  </si>
  <si>
    <t>0,18156</t>
  </si>
  <si>
    <t>16,9540728</t>
  </si>
  <si>
    <t>2,9812152</t>
  </si>
  <si>
    <t>ТЕР33-01-027-13</t>
  </si>
  <si>
    <t>Подвеска проводов между анкерными опорами с пересечением ВЛ 35-220 кВ, напряжение пересекающей ВЛ: 35 кВ (3 провода) 
(Монтаж нового провода 3хАС70/11 с пересечением 1 препятствия: ВЛ-35кВ, пролет 110 м)</t>
  </si>
  <si>
    <t>1 пролет с пересечением 1 препятствия</t>
  </si>
  <si>
    <t>106,36</t>
  </si>
  <si>
    <t>189,3208</t>
  </si>
  <si>
    <t>15,38</t>
  </si>
  <si>
    <t>27,3764</t>
  </si>
  <si>
    <t>7,2653121</t>
  </si>
  <si>
    <t>0,7849088</t>
  </si>
  <si>
    <t>11,1774032</t>
  </si>
  <si>
    <t>5,3778072</t>
  </si>
  <si>
    <t>0,3776448</t>
  </si>
  <si>
    <t>ТЕР33-01-029-03</t>
  </si>
  <si>
    <t>Подвеска грозозащитных тросов в анкерном пролете с пересечением препятствий: ВЛ 35-220 кВ
(Монтаж нового троса с пересечением 1 препятствия: ВЛ-35кВ, пролет 110 м)</t>
  </si>
  <si>
    <t>13,68</t>
  </si>
  <si>
    <t>24,3504</t>
  </si>
  <si>
    <t>2,55</t>
  </si>
  <si>
    <t>4,539</t>
  </si>
  <si>
    <t>Монтаж ВЧ-заградителя</t>
  </si>
  <si>
    <t>Гирлянда поддерживающая из подвесных изоляторов одиночная напряжением: 35 кВ 
(Применительно:  V-образная гирляда для подвески ВЧ-заградителя)</t>
  </si>
  <si>
    <t>7,12</t>
  </si>
  <si>
    <t>25,632</t>
  </si>
  <si>
    <t>5,7672</t>
  </si>
  <si>
    <t>ТЕРм10-04-101-06</t>
  </si>
  <si>
    <t>Фильтр заградительный (ФНГ) для трехпрограммного вещания
(Применительно:  ВЧ-заградитель на сдвоенной гирлянде)</t>
  </si>
  <si>
    <t>3,56</t>
  </si>
  <si>
    <t>92</t>
  </si>
  <si>
    <t>Итого по разделу 1 Строительно-монтажные работы</t>
  </si>
  <si>
    <t>Раздел 2. Стоимость оборудования</t>
  </si>
  <si>
    <t>КП №ВЛГ-КП-069-002 
ООО "Таврида Электрик СПб" Вологодский филиал от от 19.11.2018 г.</t>
  </si>
  <si>
    <t>Реклоузер с разъединителем и ОПН TER_Rec35_Smart1</t>
  </si>
  <si>
    <t>комплект</t>
  </si>
  <si>
    <t>МДС35 п.4.60. Транспортные расходы на оборудование ПЗ=3% (ОЗП=3%; ЭМ=3%; МАТ=3%)</t>
  </si>
  <si>
    <t>НР Оборудование</t>
  </si>
  <si>
    <t>СП Оборудование</t>
  </si>
  <si>
    <t>Итого по разделу 2 Стоимость оборудования</t>
  </si>
  <si>
    <t>Раздел 3. Стоимость материалов</t>
  </si>
  <si>
    <t>Кронштейны К1 для монтажа ОПН</t>
  </si>
  <si>
    <t>ТССЦ-201-0778</t>
  </si>
  <si>
    <t>Прочие индивидуальные сварные конструкции, масса сборочной единицы до 0,1 т</t>
  </si>
  <si>
    <t>0,087576</t>
  </si>
  <si>
    <t>(Материалы для строительных работ)</t>
  </si>
  <si>
    <t>Прайс-лист ООО "Сталь-Эксперт" от 19.11.2018</t>
  </si>
  <si>
    <t>Сталь круглая оцинкованная диаметром 18 мм</t>
  </si>
  <si>
    <t>350,304</t>
  </si>
  <si>
    <t>1,05</t>
  </si>
  <si>
    <t>Цена=136,0/1,18/8,1</t>
  </si>
  <si>
    <t>Транспортные расходы на материалы МАТ=3%</t>
  </si>
  <si>
    <t>Заготовительно-складские расходы на материалы МАТ=2%</t>
  </si>
  <si>
    <t>Труба оцинкованная 20х10х1,5 мм</t>
  </si>
  <si>
    <t>60,2352</t>
  </si>
  <si>
    <t>Цена=45,0/1,18/8,1</t>
  </si>
  <si>
    <t>ТССЦ-105-8041</t>
  </si>
  <si>
    <t>Знак для нумерации опор контактной сети на пластине из металла размером 260х140мм толщиной 1,6 мм 
(Знаки на опоры)</t>
  </si>
  <si>
    <t>0,2478</t>
  </si>
  <si>
    <t>ТССЦ-111-3165</t>
  </si>
  <si>
    <t>Лента крепления шириной 20 мм, толщиной 0,7 мм, длиной 50 м из нержавеющей стали (в пластмасовой коробке с кабельной бухтой) F207 (СИП) 
Лента бандажная ЛМ-50 (COT37, F207). Ширина 20 мм, сталь</t>
  </si>
  <si>
    <t>0,1246</t>
  </si>
  <si>
    <t>ТССЦ-111-3170</t>
  </si>
  <si>
    <t>Скрепа размером 20 мм NC20 (СИП) 
(Скрепа СУ-20)</t>
  </si>
  <si>
    <t>Для подвески провода и троса</t>
  </si>
  <si>
    <t>ТССЦ-502-0320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</si>
  <si>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</si>
  <si>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0,70744</t>
  </si>
  <si>
    <t>ТССЦ-509-8110</t>
  </si>
  <si>
    <t>0,28209</t>
  </si>
  <si>
    <t>Натяжная одноцепная гирлянда для крепления провода АС-120/19: НГ-1, в составе</t>
  </si>
  <si>
    <t>53,4</t>
  </si>
  <si>
    <t>ТССЦ-509-5731</t>
  </si>
  <si>
    <t>Скоба длинная СКД-10-1</t>
  </si>
  <si>
    <t>ТССЦ-509-1768</t>
  </si>
  <si>
    <t>Скоба СК-7-1А</t>
  </si>
  <si>
    <t>ТССЦ-110-0335</t>
  </si>
  <si>
    <t>Звено промежуточное регулируемое ПРР-7-1</t>
  </si>
  <si>
    <t>ТССЦ-110-0400</t>
  </si>
  <si>
    <t>Звено промежуточное монтажное ПТМ-7-2</t>
  </si>
  <si>
    <t>47</t>
  </si>
  <si>
    <t>ТССЦ-509-2949</t>
  </si>
  <si>
    <t>Серьга СР-7-16</t>
  </si>
  <si>
    <t>48</t>
  </si>
  <si>
    <t>Прайс-лист ЗАО ТД"ЭТМ" от 19.11.18</t>
  </si>
  <si>
    <t>Изолятор линейный подвесной стеклянный ПС70Е 
(для опор 66-1, 37-2)</t>
  </si>
  <si>
    <t>24,92</t>
  </si>
  <si>
    <t>Цена=1055,22/1,18/8,1</t>
  </si>
  <si>
    <t>49</t>
  </si>
  <si>
    <t>Изолятор линейный подвесной стеклянный ПС70Е 
(остальные опоры)</t>
  </si>
  <si>
    <t>199,36</t>
  </si>
  <si>
    <t>50</t>
  </si>
  <si>
    <t>ТССЦ-509-1772</t>
  </si>
  <si>
    <t>Ушко двухлапчатое У2-7-16</t>
  </si>
  <si>
    <t>ТССЦ-110-0322</t>
  </si>
  <si>
    <t>Звено промежуточное прямое ПР-7-6</t>
  </si>
  <si>
    <t>52</t>
  </si>
  <si>
    <t>КП ООО "ТД "ЭССП" № Д19/11/0057 от 19.11.2018</t>
  </si>
  <si>
    <t>Зажим натяжной спиральный с коушем К-70, НС-11,4-04</t>
  </si>
  <si>
    <t>Цена=2312,86/1,18/8,1</t>
  </si>
  <si>
    <t>Поддерживающая одноцепная гирлянда для крепления провода АС-120/19: ПГ-1, в составе:</t>
  </si>
  <si>
    <t>54</t>
  </si>
  <si>
    <t>ТССЦ-509-6131</t>
  </si>
  <si>
    <t>Узел крепления КГП-7-2В</t>
  </si>
  <si>
    <t>55</t>
  </si>
  <si>
    <t>Изолятор линейный подвесной стеклянный ПС70Е</t>
  </si>
  <si>
    <t>16,02</t>
  </si>
  <si>
    <t>56</t>
  </si>
  <si>
    <t>ТССЦ-509-5726</t>
  </si>
  <si>
    <t>Ушко однолапчатое укороченное У1К-7-16</t>
  </si>
  <si>
    <t>57</t>
  </si>
  <si>
    <t>Зажим поддерживающий немагнитный спиральный, ПС-11,4П-14</t>
  </si>
  <si>
    <t>Цена=2388,57/1,18/8,1</t>
  </si>
  <si>
    <t>58</t>
  </si>
  <si>
    <t>Натяжная одноцепная гирлянда для крепления троса: НГТ-1, в составе:</t>
  </si>
  <si>
    <t>17,8</t>
  </si>
  <si>
    <t>59</t>
  </si>
  <si>
    <t>61</t>
  </si>
  <si>
    <t>62</t>
  </si>
  <si>
    <t>63</t>
  </si>
  <si>
    <t>64</t>
  </si>
  <si>
    <t>Зажим натяжной спиральный с коушем К-120, НС-8,0П-02(95)-МЗ</t>
  </si>
  <si>
    <t>Цена=9128,57/1,18/8,1</t>
  </si>
  <si>
    <t>67</t>
  </si>
  <si>
    <t>ТССЦ-509-5729</t>
  </si>
  <si>
    <t>Зажим заземляющий ЗПС-50-3</t>
  </si>
  <si>
    <t>68</t>
  </si>
  <si>
    <t>ТССЦ-101-1977</t>
  </si>
  <si>
    <t>2,6522</t>
  </si>
  <si>
    <t>69</t>
  </si>
  <si>
    <t>Поддерживающая одноцепная гирлянда для крепления троса: ПГТ-1, в составе:</t>
  </si>
  <si>
    <t>ТССЦ-509-2950</t>
  </si>
  <si>
    <t>Серьга СР-12-16</t>
  </si>
  <si>
    <t>71</t>
  </si>
  <si>
    <t>72</t>
  </si>
  <si>
    <t>Зажим поддерживающий спиральный с лодочкой Л-18, ПС-8,0П-01-МЗ</t>
  </si>
  <si>
    <t>Цена=4647,14/1,18/8,1</t>
  </si>
  <si>
    <t>73</t>
  </si>
  <si>
    <t>Поддерживающая гирлянда для крепления ВЧ-заградителя ВЗ-630: ПГВЗ-1, в составе:</t>
  </si>
  <si>
    <t>ТССЦ-509-6130</t>
  </si>
  <si>
    <t>Узел крепления КГП-7-2Б</t>
  </si>
  <si>
    <t>75</t>
  </si>
  <si>
    <t>Изолятор линейный подвесной стеклянный ПС70И</t>
  </si>
  <si>
    <t>64,08</t>
  </si>
  <si>
    <t>Цена=1117,39/1,18/8,1</t>
  </si>
  <si>
    <t>76</t>
  </si>
  <si>
    <t>ТССЦ-509-4862</t>
  </si>
  <si>
    <t>Ушко специальное укороченное УСК-7-16</t>
  </si>
  <si>
    <t>77</t>
  </si>
  <si>
    <t>КП ЗАО «НПП «ЭИС» №0131/07/10 от 31.10.2018</t>
  </si>
  <si>
    <t>Высокочастотный заградитель ВЗ-630-0,5М УХЛ1 с ЭН и ОПН</t>
  </si>
  <si>
    <t>Цена=(169216,17+69592,17)/8,1</t>
  </si>
  <si>
    <t>78</t>
  </si>
  <si>
    <t>ТССЦ-509-5959</t>
  </si>
  <si>
    <t>Зажим аппаратный прессуемый А4А-70-2</t>
  </si>
  <si>
    <t>79</t>
  </si>
  <si>
    <t>Зажим шлейфовый спиральный, ШС-11,4-04</t>
  </si>
  <si>
    <t>Цена=1112,86/1,18/8,1</t>
  </si>
  <si>
    <t>Зажим ответвительный немагнитный спиральный, ШСО-11,4/11,4-04-АС70/11</t>
  </si>
  <si>
    <t>10,68</t>
  </si>
  <si>
    <t>Цена=1684,29/1,18/8,1</t>
  </si>
  <si>
    <t>81</t>
  </si>
  <si>
    <t>Счет № 5_2235 ООО НПП "Авис" от 22.10.2018</t>
  </si>
  <si>
    <t>Птицезащитное устройство ПЗУ-S</t>
  </si>
  <si>
    <t>58,74</t>
  </si>
  <si>
    <t>Цена=1680,00/1,18/8,1</t>
  </si>
  <si>
    <t>82</t>
  </si>
  <si>
    <t>КП №66 
ООО «ПЛП РУС» от 12.10.2018</t>
  </si>
  <si>
    <t>Гаситель вибрации для провода АС-70/11 
130-PAE-8.31/11.72</t>
  </si>
  <si>
    <t>Цена=757,0/8,1</t>
  </si>
  <si>
    <t>83</t>
  </si>
  <si>
    <t>Гаситель вибрации для троса 
124-PAE-6.35/8.30</t>
  </si>
  <si>
    <t>Цена=685,0/8,1</t>
  </si>
  <si>
    <t>Итого по разделу 3 Стоимость материалов</t>
  </si>
  <si>
    <t>ЛОКАЛЬНЫЙ СМЕТНЫЙ РАСЧЕТ (СМЕТА) № 02-01-02</t>
  </si>
  <si>
    <t>Заходы ВЛ 35 кВ. Конструктивно-строительные решения. Опоры и фундаменты</t>
  </si>
  <si>
    <t>171206-003-КС</t>
  </si>
  <si>
    <t>Раздел 1. Фундамент ФА-1 - 1 шт. (под опору УС110-7 - 1 шт.)</t>
  </si>
  <si>
    <t>ТЕР01-01-003-08</t>
  </si>
  <si>
    <t>Разработка грунта в отвал экскаваторами «драглайн» или «обратная лопата» с ковшом вместимостью: 0,65 (0,5-1) м3, группа грунтов 2</t>
  </si>
  <si>
    <t>1000 м3 грунта</t>
  </si>
  <si>
    <t>1,1214</t>
  </si>
  <si>
    <t>10,48</t>
  </si>
  <si>
    <t>11,752272</t>
  </si>
  <si>
    <t>22,77</t>
  </si>
  <si>
    <t>25,534278</t>
  </si>
  <si>
    <t>НР Земляные работы, выполняемые механизированным способом</t>
  </si>
  <si>
    <t>СП Земляные работы, выполняемые механизированным способом</t>
  </si>
  <si>
    <t>ТЕР01-02-057-02</t>
  </si>
  <si>
    <t>100 м3 грунта</t>
  </si>
  <si>
    <t>0,35422</t>
  </si>
  <si>
    <t>Прил.1.12 п.3.187_Доработка вручную, зачистка дна и стенок с выкидкой грунта в котлованах и траншеях, разработанных механизированным способом ОЗП=1,2; ТЗ=1,2</t>
  </si>
  <si>
    <t>65,459856</t>
  </si>
  <si>
    <t>ТЕР01-01-013-08</t>
  </si>
  <si>
    <t>Разработка грунта с погрузкой на автомобили-самосвалы экскаваторами с ковшом вместимостью: 0,65 (0,5-1) м3, группа грунтов 2</t>
  </si>
  <si>
    <t>0,02225</t>
  </si>
  <si>
    <t>11,41</t>
  </si>
  <si>
    <t>0,2538725</t>
  </si>
  <si>
    <t>33,09</t>
  </si>
  <si>
    <t>0,7362525</t>
  </si>
  <si>
    <t>ТССЦпг-03-21-01-017</t>
  </si>
  <si>
    <t>Перевозка грузов автомобилями-самосвалами грузоподъемностью 10 т, работающих вне карьера, на расстояние: до 17 км I класс груза</t>
  </si>
  <si>
    <t>1 т груза</t>
  </si>
  <si>
    <t>43,3875</t>
  </si>
  <si>
    <t>ТЕР01-01-003-07</t>
  </si>
  <si>
    <t>Разработка грунта в отвал экскаваторами «драглайн» или «обратная лопата» с ковшом вместимостью: 0,65 (0,5-1) м3, группа грунтов 1 (обратная засыпка ранее разработанным грунтом)</t>
  </si>
  <si>
    <t>8,3</t>
  </si>
  <si>
    <t>9,30762</t>
  </si>
  <si>
    <t>18,05</t>
  </si>
  <si>
    <t>20,24127</t>
  </si>
  <si>
    <t>ТЕР01-02-061-02</t>
  </si>
  <si>
    <t>34,430184</t>
  </si>
  <si>
    <t>ТЕР08-01-002-02</t>
  </si>
  <si>
    <t>Устройство основания под фундаменты: щебеночного</t>
  </si>
  <si>
    <t>1 м3 основания</t>
  </si>
  <si>
    <t>10,7868</t>
  </si>
  <si>
    <t>2,4</t>
  </si>
  <si>
    <t>25,88832</t>
  </si>
  <si>
    <t>0,54</t>
  </si>
  <si>
    <t>5,824872</t>
  </si>
  <si>
    <t>НР Конструкции из кирпича и блоков</t>
  </si>
  <si>
    <t>122</t>
  </si>
  <si>
    <t>СП Конструкции из кирпича и блоков</t>
  </si>
  <si>
    <t>ТССЦ-408-0019</t>
  </si>
  <si>
    <t>Щебень из природного камня для строительных работ марка 600, фракция 20-40 мм</t>
  </si>
  <si>
    <t>14,02284</t>
  </si>
  <si>
    <t>ТЕР33-02-001-04</t>
  </si>
  <si>
    <t>Установка сборных железобетонных грибовидных фундаментов массой: до 6 т</t>
  </si>
  <si>
    <t>100 м3 сборных железобетонных конструкций</t>
  </si>
  <si>
    <t>0,08468</t>
  </si>
  <si>
    <t>101-9030</t>
  </si>
  <si>
    <t>Детали крепления</t>
  </si>
  <si>
    <t>101-9841</t>
  </si>
  <si>
    <t>Краски масляные готовые к применению для наружных работ</t>
  </si>
  <si>
    <t>438,96</t>
  </si>
  <si>
    <t>37,1711328</t>
  </si>
  <si>
    <t>120,92</t>
  </si>
  <si>
    <t>10,2395056</t>
  </si>
  <si>
    <t>ТССЦ-201-1098</t>
  </si>
  <si>
    <t>Элементы соединительные стальные оцинкованные (соединительный элемент М25)</t>
  </si>
  <si>
    <t>0,046992</t>
  </si>
  <si>
    <t>ТССЦ-101-2196</t>
  </si>
  <si>
    <t>Шплинты (шплинт 10х71)</t>
  </si>
  <si>
    <t>1,424</t>
  </si>
  <si>
    <t>ТЕР33-03-001-04</t>
  </si>
  <si>
    <t>Гидроизоляция сборных железобетонных фундаментов ВЛ и ОРУ массой: свыше 2 т</t>
  </si>
  <si>
    <t>28,6936</t>
  </si>
  <si>
    <t>101-9010</t>
  </si>
  <si>
    <t>Битум</t>
  </si>
  <si>
    <t>101-9734</t>
  </si>
  <si>
    <t>Грунтовка битумная</t>
  </si>
  <si>
    <t>0,56</t>
  </si>
  <si>
    <t>16,068416</t>
  </si>
  <si>
    <t>0,57</t>
  </si>
  <si>
    <t>16,355352</t>
  </si>
  <si>
    <t>ТССЦ-113-2221</t>
  </si>
  <si>
    <t>Праймер битумный производства «Техно-Николь» (расход - 0,3 л/м2)</t>
  </si>
  <si>
    <t>0,029904</t>
  </si>
  <si>
    <t>ТССЦ-101-1995</t>
  </si>
  <si>
    <t>Мастика битумная (расход - 1,6 кг/м2 на 1 слой)</t>
  </si>
  <si>
    <t>0,318976</t>
  </si>
  <si>
    <t>Итого по разделу 1 Фундамент ФА-1 - 1 шт. (под опору УС110-7 - 1 шт.)</t>
  </si>
  <si>
    <t>Раздел 2. Фундамент ФА-2 - 3 шт. (под опоры У35-1т - 2 шт., У35-2т - 1 шт.)</t>
  </si>
  <si>
    <t>1,483986</t>
  </si>
  <si>
    <t>15,5521733</t>
  </si>
  <si>
    <t>33,7903612</t>
  </si>
  <si>
    <t>0,47526</t>
  </si>
  <si>
    <t>87,828048</t>
  </si>
  <si>
    <t>Разработка грунта с погрузкой на автомобили-самосвалы экскаваторами с ковшом вместимостью: 0,65 (0,5-1) м3, группа грунтов 2 (10,5 м3 - для засыпки котлована после демонтажа фундамента опры У35-1т)</t>
  </si>
  <si>
    <t>0,04005</t>
  </si>
  <si>
    <t>0,4569705</t>
  </si>
  <si>
    <t>1,3252545</t>
  </si>
  <si>
    <t>78,0975</t>
  </si>
  <si>
    <t>Разработка грунта в отвал экскаваторами «драглайн» или «обратная лопата» с ковшом вместимостью: 0,65 (0,5-1) м3, группа грунтов 1 (обратная засыпка ранее  разработанным грунтом)</t>
  </si>
  <si>
    <t>12,3170838</t>
  </si>
  <si>
    <t>26,7859473</t>
  </si>
  <si>
    <t>46,195272</t>
  </si>
  <si>
    <t>30,7584</t>
  </si>
  <si>
    <t>73,82016</t>
  </si>
  <si>
    <t>16,609536</t>
  </si>
  <si>
    <t>39,98592</t>
  </si>
  <si>
    <t>0,279816</t>
  </si>
  <si>
    <t>122,8280314</t>
  </si>
  <si>
    <t>33,8353507</t>
  </si>
  <si>
    <t>0,140976</t>
  </si>
  <si>
    <t>4,272</t>
  </si>
  <si>
    <t>70,0608</t>
  </si>
  <si>
    <t>39,234048</t>
  </si>
  <si>
    <t>39,934656</t>
  </si>
  <si>
    <t>0,076896</t>
  </si>
  <si>
    <t>0,820224</t>
  </si>
  <si>
    <t>Итого по разделу 2 Фундамент ФА-2 - 3 шт. (под опоры У35-1т - 2 шт., У35-2т - 1 шт.)</t>
  </si>
  <si>
    <t>Раздел 3. Промежуточные опоры</t>
  </si>
  <si>
    <t>Опора ПБ35-3В - 1шт.</t>
  </si>
  <si>
    <t>ТЕР33-01-007-02</t>
  </si>
  <si>
    <t>Бурение котлованов на глубину бурения: до 3 м, 2 группа грунтов</t>
  </si>
  <si>
    <t>1 котлован</t>
  </si>
  <si>
    <t>1,8334</t>
  </si>
  <si>
    <t>1,9046</t>
  </si>
  <si>
    <t>ТЕР33-01-008-01</t>
  </si>
  <si>
    <t>Установка железобетонных центрифугированных опор промежуточных, свободностоящих: одностоечных, одноцепных объемом до 2 м3</t>
  </si>
  <si>
    <t>1 м3 опор</t>
  </si>
  <si>
    <t>2,5276</t>
  </si>
  <si>
    <t>110-9126</t>
  </si>
  <si>
    <t>110-9280</t>
  </si>
  <si>
    <t>Конструкции стальные сборных железобетонных центрифугированных опор ВЛ</t>
  </si>
  <si>
    <t>7,4</t>
  </si>
  <si>
    <t>18,70424</t>
  </si>
  <si>
    <t>2,65</t>
  </si>
  <si>
    <t>6,69814</t>
  </si>
  <si>
    <t>0,1068</t>
  </si>
  <si>
    <t>Засыпка вручную траншей, пазух котлованов и ям, группа грунтов: 2 (заполнение пазух котлована ранее изъятым грунтом при бурении котлована)</t>
  </si>
  <si>
    <t>0,002492</t>
  </si>
  <si>
    <t>0,2422224</t>
  </si>
  <si>
    <t>Итого по разделу 3 Промежуточные опоры</t>
  </si>
  <si>
    <t>Раздел 4. Анкерно-угловые опоры</t>
  </si>
  <si>
    <t>УС110-7 - 1 шт.</t>
  </si>
  <si>
    <t>ТЕР33-01-016-11</t>
  </si>
  <si>
    <t>Установка стальных опор анкерно-угловых, свободностоящих,: одностоечных массой до 15 т</t>
  </si>
  <si>
    <t>1 т опор</t>
  </si>
  <si>
    <t>26,5754</t>
  </si>
  <si>
    <t>24,59</t>
  </si>
  <si>
    <t>653,489086</t>
  </si>
  <si>
    <t>7,2</t>
  </si>
  <si>
    <t>191,34288</t>
  </si>
  <si>
    <t>У35-2т - 1 шт.</t>
  </si>
  <si>
    <t>9,256</t>
  </si>
  <si>
    <t>227,60504</t>
  </si>
  <si>
    <t>66,6432</t>
  </si>
  <si>
    <t>У35-1т - 2 шт. (существующие, переставляемые на новый фундамент)</t>
  </si>
  <si>
    <t>ТССЦпг-01-01-01-003</t>
  </si>
  <si>
    <t>Погрузочные работы при автомобильных перевозках: изделий из сборного железобетона, бетона, керамзитобетона массой до 3 т</t>
  </si>
  <si>
    <t>Итого по разделу 4 Анкерно-угловые опоры</t>
  </si>
  <si>
    <t>Раздел 5. Временный анкерный фундамент ФВ-6 - 2 шт.</t>
  </si>
  <si>
    <t>Устройство фундамента для ВЛ 35 кВ Газовая</t>
  </si>
  <si>
    <t>Выемка и перемещение фундамента на новое место установки - ВЛ 35 кВ Лесная</t>
  </si>
  <si>
    <t>Устройство фундамента для ВЛ 35 кВ Лесная (из конструкций, демонтруемых на ВЛ 35 кВ Газовая)</t>
  </si>
  <si>
    <t>Выемка и передача фундаментов на хранение эксплуатирующей организации - филиал АО "Вологдаэнерго" Череповецкие электрические сети. Расстояние перевозки до производственной базы Череповецких ЭС - 65 км</t>
  </si>
  <si>
    <t>ТССЦпг-01-01-01-015</t>
  </si>
  <si>
    <t>Погрузочные работы при автомобильных перевозках: металлических конструкций массой до 1 т</t>
  </si>
  <si>
    <t>ТССЦпг-01-01-02-015</t>
  </si>
  <si>
    <t>Разгрузочные работы при автомобильных перевозках: металлических конструкций массой до 1 т</t>
  </si>
  <si>
    <t>Итого по разделу 5 Временный анкерный фундамент ФВ-6 - 2 шт.</t>
  </si>
  <si>
    <t xml:space="preserve">                                                      (Луценко Ю.И.)</t>
  </si>
  <si>
    <t>Приказ Минстроя России от 25.05.2021. № 325/пр прил.№1 п.51</t>
  </si>
  <si>
    <t>Производство работ в зимнее время - 1,0%* от СМР гл.1-8</t>
  </si>
  <si>
    <t>Дополнительные затраты при производстве работ в зимнее время 1,0%</t>
  </si>
  <si>
    <t>Приказ от 19.06.2020 г. №332/пр прил. 1 п. 39.1</t>
  </si>
  <si>
    <t>Временные здания и сооружения 3,3%</t>
  </si>
  <si>
    <t>Воздушные  линии электропередачи, напряжением  35 кВ  и выше -  3,3%</t>
  </si>
  <si>
    <t xml:space="preserve"> 01-01-01</t>
  </si>
  <si>
    <t>Просека ВЛ 35 кВ</t>
  </si>
  <si>
    <t>ВЛ-35</t>
  </si>
  <si>
    <t>Строительство КТП-35-0,4</t>
  </si>
  <si>
    <t>КТП-35-0,4</t>
  </si>
  <si>
    <t>Реконструкция ВЛ-35кВ Вожега-Деревенька, монтаж ТП-35/0,4кВ, ВЛ-0,4кВ в д.Усть-Вотча Вожегодского района   (Уханов В.Б. Дог:№26-01517В/19 от 04.06.2019; Саблин Д.И. Дог: №26-01452В/19 от 29.04.2019; Хлапова Н.Н. Дог: №26-01558В/19 от 30.04.2019)</t>
  </si>
  <si>
    <t xml:space="preserve">КТП 2000 кВА 35/0,4 кВ
</t>
  </si>
  <si>
    <t>КТП 2000 кВА 35/0,4 кВ</t>
  </si>
  <si>
    <t>КП "Таврида Электрик" от 25.05.2022 г. № ВЛГ-КП-092</t>
  </si>
  <si>
    <t>Строительство участка ВЛ-10кВ Виктово, монтаж ТП, ВЛ-0,4кВ вблизи д.Алексеево Вологодского района (Белякова Е.В. Дог: №СПБ80-03190В/20 от 22.06.20)</t>
  </si>
  <si>
    <t>Строительство участка ВЛ 10 кВ</t>
  </si>
  <si>
    <t>02-01-04 ВЛ 0,4 кВ</t>
  </si>
  <si>
    <t>2000 г. с переходом в цены 2кв 2022 г.</t>
  </si>
  <si>
    <t>(30,59)</t>
  </si>
  <si>
    <t>(24,79)</t>
  </si>
  <si>
    <t>(1,51)</t>
  </si>
  <si>
    <t>(5,03)</t>
  </si>
  <si>
    <t>Раздел 1. ВЛ 0,4 кВ</t>
  </si>
  <si>
    <t>ТЕР33-04-003-02</t>
  </si>
  <si>
    <t>1 опора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</si>
  <si>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</si>
  <si>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</si>
  <si>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110-9091</t>
  </si>
  <si>
    <t>201-9285</t>
  </si>
  <si>
    <t>403-1180</t>
  </si>
  <si>
    <t>7,9</t>
  </si>
  <si>
    <t>56,88</t>
  </si>
  <si>
    <t>1,86</t>
  </si>
  <si>
    <t>13,392</t>
  </si>
  <si>
    <t>ТССЦ-403-1943</t>
  </si>
  <si>
    <t>Стойка опоры СВ 95-3,5-а /бетон В22,5 (М300), объем 0,36 м3, расход арматуры 39,4 кг/ (серия 3.407.1-143 вып. 7)</t>
  </si>
  <si>
    <t>(Линии электропередачи)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</si>
  <si>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</si>
  <si>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</si>
  <si>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</si>
  <si>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0,14</t>
  </si>
  <si>
    <t xml:space="preserve"> МАТ=0 к расх.</t>
  </si>
  <si>
    <t>111-3104</t>
  </si>
  <si>
    <t>Зажим ответвительный с прокалыванием изоляции (СИП) Р95</t>
  </si>
  <si>
    <t>111-3161</t>
  </si>
  <si>
    <t>Хомут стяжной (СИП) Е778</t>
  </si>
  <si>
    <t>502-9101</t>
  </si>
  <si>
    <t>Провода самонесущие изолированные</t>
  </si>
  <si>
    <t>509-3151</t>
  </si>
  <si>
    <t>Колпачки герметичные СE6.35 (СИП)</t>
  </si>
  <si>
    <t>65,24</t>
  </si>
  <si>
    <t>9,1336</t>
  </si>
  <si>
    <t>37,18</t>
  </si>
  <si>
    <t>5,2052</t>
  </si>
  <si>
    <t>ТССЦ-502-0842</t>
  </si>
  <si>
    <t>Провода самонесущие изолированные для воздушных линий электропередачи с алюминиевыми жилами марки СИП-2 3х50+1х54,6*1*16</t>
  </si>
  <si>
    <t>ТЕР33-04-017-03</t>
  </si>
  <si>
    <t>При изменении количества опор на 1000 м добавлять или исключать: к расценке 33-04-017-01</t>
  </si>
  <si>
    <t>1,53</t>
  </si>
  <si>
    <t>1,11</t>
  </si>
  <si>
    <t>ТЕР33-04-016-02</t>
  </si>
  <si>
    <t>3,52</t>
  </si>
  <si>
    <t>3,84</t>
  </si>
  <si>
    <t>ТЕР33-04-016-06</t>
  </si>
  <si>
    <t>0,64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</si>
  <si>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</si>
  <si>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0,88</t>
  </si>
  <si>
    <t>Скрепа размером 20 мм NC20 (СИП)</t>
  </si>
  <si>
    <t>ТЕРм08-01-082-01</t>
  </si>
  <si>
    <t>Зажим наборный без кожуха</t>
  </si>
  <si>
    <t>37,6</t>
  </si>
  <si>
    <t>0,11</t>
  </si>
  <si>
    <t>0,088</t>
  </si>
  <si>
    <t>ТССЦ-509-1716</t>
  </si>
  <si>
    <t>Зажим соединительный плашечный ПС-2-1</t>
  </si>
  <si>
    <t>ТССЦ-509-0044</t>
  </si>
  <si>
    <t>Колпачки изолирующие</t>
  </si>
  <si>
    <t>10 шт.</t>
  </si>
  <si>
    <t>ТЕРм08-02-471-04</t>
  </si>
  <si>
    <t>Заземлитель вертикальный из круглой стали диаметром: 16 мм</t>
  </si>
  <si>
    <t>8,29</t>
  </si>
  <si>
    <t>3,316</t>
  </si>
  <si>
    <t>0,056</t>
  </si>
  <si>
    <t>ТЕРм08-02-472-08</t>
  </si>
  <si>
    <t>Проводник заземляющий открыто по строительным основаниям: из круглой стали диаметром 8 мм</t>
  </si>
  <si>
    <t>20,1</t>
  </si>
  <si>
    <t>6,432</t>
  </si>
  <si>
    <t>0,0352</t>
  </si>
  <si>
    <t>ТССЦ-101-1616</t>
  </si>
  <si>
    <t>Сталь круглая углеродистая обыкновенного качества марки ВСт3пс5-1 диаметром 10 мм</t>
  </si>
  <si>
    <t>1,06</t>
  </si>
  <si>
    <t xml:space="preserve"> МАТ=1,06 к расх.</t>
  </si>
  <si>
    <t>ТССЦ-101-1614</t>
  </si>
  <si>
    <t>Сталь круглая углеродистая обыкновенного качества марки ВСт3пс5-1 диаметром 18 мм</t>
  </si>
  <si>
    <t>0,024</t>
  </si>
  <si>
    <t>ТЕРм20-02-024-02</t>
  </si>
  <si>
    <t>Установка на опорах: предупреждающих знаков высокого напряжения</t>
  </si>
  <si>
    <t>0,04</t>
  </si>
  <si>
    <t>105-9007</t>
  </si>
  <si>
    <t>Знаки путевые и сигнальные железных дорог</t>
  </si>
  <si>
    <t>0,0004</t>
  </si>
  <si>
    <t>0,0704</t>
  </si>
  <si>
    <t>ТССЦ-105-0217</t>
  </si>
  <si>
    <t>Плакаты предупредительные, путевые сигнальные знаки размер 420х220 мм</t>
  </si>
  <si>
    <t>0,08</t>
  </si>
  <si>
    <t>(Автомобильные дороги)</t>
  </si>
  <si>
    <t>Итого по разделу 1 ВЛ 0,4 кВ</t>
  </si>
  <si>
    <t>Раздел 2. Пусконаладочные работы</t>
  </si>
  <si>
    <t>ВЛ 0,4 кВ</t>
  </si>
  <si>
    <t>Приказ от 04.09.2019 № 507/пр прил.3 табл.4 п.3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</si>
  <si>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ТЗ=1,2</t>
  </si>
  <si>
    <t>2,928</t>
  </si>
  <si>
    <t>ТЕРп01-12-020-01</t>
  </si>
  <si>
    <t>Испытание сборных и соединительных шин напряжением: до 11 кВ</t>
  </si>
  <si>
    <t>1 испытание</t>
  </si>
  <si>
    <t>Приказ от 04.09.2019 № 507/пр прил.3 табл.4 п.4</t>
  </si>
  <si>
    <t>Производство работ в электроустановках, находящихся под напряжением, с оформлением при этом наряда-допуска или распоряжения,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ОЗП=1,3; ТЗ=1,3</t>
  </si>
  <si>
    <t>1,3</t>
  </si>
  <si>
    <t>28,431</t>
  </si>
  <si>
    <t>Итого по разделу 2 Пусконаладочные работы</t>
  </si>
  <si>
    <t>Прайс-лист</t>
  </si>
  <si>
    <t>Винт М4*10</t>
  </si>
  <si>
    <t>Цена=9/1,2/8,7</t>
  </si>
  <si>
    <t>Шайба пластиковая</t>
  </si>
  <si>
    <t>Цена=1,4/1,2/8,7</t>
  </si>
  <si>
    <t>Заклёпка резьбовая</t>
  </si>
  <si>
    <t>Цена=5/1,2/8,7</t>
  </si>
  <si>
    <t>Кронштейн У4</t>
  </si>
  <si>
    <t>Цена=971,75/1,2/8,7</t>
  </si>
  <si>
    <t>Изолятор ТФ-20</t>
  </si>
  <si>
    <t>Цена=76,2/1,2/8,7</t>
  </si>
  <si>
    <t>Траверса ТН-9</t>
  </si>
  <si>
    <t>Цена=464/1,2/8,7</t>
  </si>
  <si>
    <t>Хомут Х10</t>
  </si>
  <si>
    <t>Цена=1380/1,2/8,7</t>
  </si>
  <si>
    <t>Кронштейн анкерный CS10.3</t>
  </si>
  <si>
    <t>Цена=274/1,2/8,7</t>
  </si>
  <si>
    <t>Зажим анкерный PA1500</t>
  </si>
  <si>
    <t>Цена=658/1,2/8,7</t>
  </si>
  <si>
    <t>Зажим ответвительный N70</t>
  </si>
  <si>
    <t>Цена=445/1,2/8,7</t>
  </si>
  <si>
    <t>Зажим ответвительный РС481</t>
  </si>
  <si>
    <t>Цена=926/1,2/8,7</t>
  </si>
  <si>
    <t>Плашечный зажим CD35</t>
  </si>
  <si>
    <t>Цена=118/1,2/8,7</t>
  </si>
  <si>
    <t>Крышка пластиковая для опоры</t>
  </si>
  <si>
    <t>Цена=144/1,2/8,7</t>
  </si>
  <si>
    <t>Проводник ЗП6 0,65м</t>
  </si>
  <si>
    <t>Цена=85,05/1,2/8,7</t>
  </si>
  <si>
    <t>Раздел 4. Доставка материалов</t>
  </si>
  <si>
    <t>ТССЦпг-03-01-01-070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</si>
  <si>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70 км I класс груза</t>
  </si>
  <si>
    <t>ТССЦпг-03-02-01-070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</si>
  <si>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70 км I класс груза</t>
  </si>
  <si>
    <t>0,080926</t>
  </si>
  <si>
    <t>ТССЦпг-01-01-02-003</t>
  </si>
  <si>
    <t>Разгрузочные работы при автомобильных перевозках: изделий из сборного железобетона, бетона, керамзитобетона массой до 3 т</t>
  </si>
  <si>
    <t>Итого по разделу 4 Доставка материалов</t>
  </si>
  <si>
    <t xml:space="preserve">                                                      (Епифановская О.А.)</t>
  </si>
  <si>
    <t xml:space="preserve">                                                      (Гусишная А.А.)</t>
  </si>
  <si>
    <t>Итого, сметная стоимость в прогнозном уровне цен 2023 г</t>
  </si>
  <si>
    <t>ЛОКАЛЬНЫЙ СМЕТНЫЙ РАСЧЕТ (СМЕТА) № 02-01-03</t>
  </si>
  <si>
    <t>Монтаж КТП</t>
  </si>
  <si>
    <t>(1750,5)</t>
  </si>
  <si>
    <t>(6,6)</t>
  </si>
  <si>
    <t>(4,22)</t>
  </si>
  <si>
    <t>(12,87)</t>
  </si>
  <si>
    <t>(1728,44)</t>
  </si>
  <si>
    <t>(2,59)</t>
  </si>
  <si>
    <t>ФЕР33-04-029-02</t>
  </si>
  <si>
    <t>Устройство фундаментов для комплектных трансформаторных подстанций киоскового типа: с вертикальной заделкой в грунт 6-ти стоек</t>
  </si>
  <si>
    <t>02.2.04.03-0003</t>
  </si>
  <si>
    <t>Смесь песчано-гравийная природная</t>
  </si>
  <si>
    <t>05.1.02.07-0038</t>
  </si>
  <si>
    <t>Стойка железобетонная сборная под электрооборудование</t>
  </si>
  <si>
    <t>6,65</t>
  </si>
  <si>
    <t>3,91</t>
  </si>
  <si>
    <t>Мб2014-403-5305</t>
  </si>
  <si>
    <t>Стойка железобетонная под оборудование подстанций УСО-5А /бетон В15 (М200), объем 0,14 м3, расход арматуры 29,29 кг/ (серия 3.407-102 вып. 1)</t>
  </si>
  <si>
    <t>0,0625</t>
  </si>
  <si>
    <t>9,625</t>
  </si>
  <si>
    <t>МДС81-33.2004 Прил.4 п.1.2</t>
  </si>
  <si>
    <t>Письмо №АП-5536/06 от 18.11.04 Прил.1 п.1.2</t>
  </si>
  <si>
    <t>6,075</t>
  </si>
  <si>
    <t>ФЕР33-04-028-04</t>
  </si>
  <si>
    <t>Установка оборудования для комплектных трансформаторных подстанций шкафного типа</t>
  </si>
  <si>
    <t>07.1.04.02</t>
  </si>
  <si>
    <t>26,89</t>
  </si>
  <si>
    <t>3,72</t>
  </si>
  <si>
    <t>ФЕРм08-01-001-06</t>
  </si>
  <si>
    <t>Трансформатор трехфазный: 35 кВ мощностью 2500 кВ·А</t>
  </si>
  <si>
    <t>245</t>
  </si>
  <si>
    <t>25,13</t>
  </si>
  <si>
    <t>ФЕРм08-01-087-03</t>
  </si>
  <si>
    <t>0,131</t>
  </si>
  <si>
    <t>53,6</t>
  </si>
  <si>
    <t>7,0216</t>
  </si>
  <si>
    <t>3,2</t>
  </si>
  <si>
    <t>0,4192</t>
  </si>
  <si>
    <t>ФЕРм08-02-472-01</t>
  </si>
  <si>
    <t>Заземлитель горизонтальный из стали: круглой диаметром 12 мм</t>
  </si>
  <si>
    <t>0,242</t>
  </si>
  <si>
    <t>16,5</t>
  </si>
  <si>
    <t>3,993</t>
  </si>
  <si>
    <t>0,26</t>
  </si>
  <si>
    <t>0,06292</t>
  </si>
  <si>
    <t>Мб2001-101-1617</t>
  </si>
  <si>
    <t>Сталь круглая углеродистая обыкновенного качества марки ВСт3пс5-1 диаметром 12 мм</t>
  </si>
  <si>
    <t>0,02154</t>
  </si>
  <si>
    <t>(Электромонтажные работы на других объектах)</t>
  </si>
  <si>
    <t>5,562</t>
  </si>
  <si>
    <t>0,204</t>
  </si>
  <si>
    <t>Мб2001-101-1641</t>
  </si>
  <si>
    <t>Сталь угловая, равнополочная, марка стали ВСт3кп2 размером 50х50х5 мм</t>
  </si>
  <si>
    <t>0,068</t>
  </si>
  <si>
    <t>Раздел 2. Материалы не учтенные ценником ценах без НДС</t>
  </si>
  <si>
    <t>счет-фактура</t>
  </si>
  <si>
    <t>Зажим аппаратный А2А-35
(шт)</t>
  </si>
  <si>
    <t>Плакат информационный
(шт)</t>
  </si>
  <si>
    <t>Итого по разделу 2 Материалы не учтенные ценником ценах без НДС</t>
  </si>
  <si>
    <t>Раздел 3. Стоимость оборудования</t>
  </si>
  <si>
    <t>14
О</t>
  </si>
  <si>
    <t>КП 
ООО "Таврида Электрик "</t>
  </si>
  <si>
    <t>КТП- 35/0,4кВ 2000кВА
(шт)</t>
  </si>
  <si>
    <t>Цена=10337060/6,16</t>
  </si>
  <si>
    <t>Итого по разделу 3 Стоимость оборудования</t>
  </si>
  <si>
    <t>Раздел 4. ПНР</t>
  </si>
  <si>
    <t>ФЕРп01-12-023-01</t>
  </si>
  <si>
    <t>Испытание ввода и проходного изолятора с фарфоровой, жидкой или бумажной изоляцией (до установки на оборудование)</t>
  </si>
  <si>
    <t>испытание</t>
  </si>
  <si>
    <t>МДС81-33.2004 Прил.4 п.48</t>
  </si>
  <si>
    <t>Письмо №АП-5536/06 Прил.1 п.48</t>
  </si>
  <si>
    <t>ФЕРп01-12-024-01</t>
  </si>
  <si>
    <t>Испытание изолятора опорного отдельного одноэлементного</t>
  </si>
  <si>
    <t>ФЕРп01-12-020-02</t>
  </si>
  <si>
    <t>Испытание сборных и соединительных шин напряжением: до 35 кВ</t>
  </si>
  <si>
    <t>8,91</t>
  </si>
  <si>
    <t>26,73</t>
  </si>
  <si>
    <t>ФЕРп01-12-029-01</t>
  </si>
  <si>
    <t>Испытание цепи вторичной коммутации</t>
  </si>
  <si>
    <t>ФЕРп01-02-002-05</t>
  </si>
  <si>
    <t>Трансформатор силовой трехфазный масляный двухобмоточный напряжением: до 35 кВ, мощностью свыше 1,6 МВА</t>
  </si>
  <si>
    <t>58,5</t>
  </si>
  <si>
    <t>Итого по разделу 4 ПНР</t>
  </si>
  <si>
    <t>Строительство ВЛ-0,4</t>
  </si>
  <si>
    <t>ВЛ-0,4</t>
  </si>
  <si>
    <t xml:space="preserve"> 01-01</t>
  </si>
  <si>
    <t>Подготовка строительства</t>
  </si>
  <si>
    <t>(23,14)</t>
  </si>
  <si>
    <t>(4,38)</t>
  </si>
  <si>
    <t>Раздел 1. Вырубка S=1,3 га (всего 550 стволов подлежит рубке)</t>
  </si>
  <si>
    <t>1,4067</t>
  </si>
  <si>
    <t>0,99</t>
  </si>
  <si>
    <t>8,3754</t>
  </si>
  <si>
    <t>50,384</t>
  </si>
  <si>
    <t>12,3</t>
  </si>
  <si>
    <t>0,275</t>
  </si>
  <si>
    <t>4,477</t>
  </si>
  <si>
    <t>2,5685</t>
  </si>
  <si>
    <t>4,765</t>
  </si>
  <si>
    <t>135,2307</t>
  </si>
  <si>
    <t>77,5742</t>
  </si>
  <si>
    <t>0,605</t>
  </si>
  <si>
    <t>27,88445</t>
  </si>
  <si>
    <t>15,972</t>
  </si>
  <si>
    <t>3,685</t>
  </si>
  <si>
    <t>28,512</t>
  </si>
  <si>
    <t>3,775</t>
  </si>
  <si>
    <t>183,0875</t>
  </si>
  <si>
    <t>48,7025</t>
  </si>
  <si>
    <t>1,265</t>
  </si>
  <si>
    <t>3,0866</t>
  </si>
  <si>
    <t>15,6285</t>
  </si>
  <si>
    <t>4,05955</t>
  </si>
  <si>
    <t>(635,16)</t>
  </si>
  <si>
    <t>(14,59)</t>
  </si>
  <si>
    <t xml:space="preserve">Строительство участка ВЛ-35кВ Слобода-Криводино (0,73 км), монтаж ТП-35/0,4 (2  МВА), КЛ-0,4кВ (0,14км), прибора коммерческого учёта (1 т.у.) вблизи д.Верхнее Васильевское Грязовецкого района   (Племзавод Заря, АО Дог. № СПБ80-13637В/21 от 03.12.21)                                                                      </t>
  </si>
  <si>
    <t>M_009-21-2-01.21-0210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</si>
</sst>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##\ ###\ ###\ ##0.00"/>
    <numFmt numFmtId="165" formatCode="#,##0.000"/>
    <numFmt numFmtId="166" formatCode="_-* #,##0.00_р_._-;\-* #,##0.00_р_._-;_-* &quot;-&quot;??_р_._-;_-@_-"/>
    <numFmt numFmtId="167" formatCode="#,##0.00000"/>
    <numFmt numFmtId="168" formatCode="0.0000"/>
    <numFmt numFmtId="169" formatCode="0.00000"/>
  </numFmts>
  <fonts count="53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1"/>
    </font>
    <font>
      <sz val="10"/>
      <color theme="1"/>
      <name val="Arial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55">
    <xf numFmtId="0" fontId="0" fillId="0" borderId="0"/>
    <xf numFmtId="0" fontId="4" fillId="0" borderId="0"/>
    <xf numFmtId="0" fontId="11" fillId="0" borderId="0"/>
    <xf numFmtId="166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9" fontId="13" fillId="0" borderId="0" applyFont="0" applyFill="0" applyBorder="0" applyAlignment="0" applyProtection="0"/>
    <xf numFmtId="0" fontId="14" fillId="0" borderId="7">
      <alignment horizontal="center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4" fillId="0" borderId="7">
      <alignment horizontal="center"/>
    </xf>
    <xf numFmtId="0" fontId="14" fillId="0" borderId="0">
      <alignment vertical="top"/>
    </xf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7" fillId="9" borderId="11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8" fillId="9" borderId="10" applyNumberFormat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14" fillId="0" borderId="0">
      <alignment horizontal="right" vertical="top" wrapText="1"/>
    </xf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23" fillId="10" borderId="16" applyNumberFormat="0" applyAlignment="0" applyProtection="0"/>
    <xf numFmtId="0" fontId="14" fillId="0" borderId="7">
      <alignment horizontal="center" wrapText="1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7">
      <alignment horizontal="center" wrapText="1"/>
    </xf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0" fontId="11" fillId="13" borderId="17" applyNumberFormat="0" applyFont="0" applyAlignment="0" applyProtection="0"/>
    <xf numFmtId="9" fontId="11" fillId="0" borderId="0" applyFont="0" applyFill="0" applyBorder="0" applyAlignment="0" applyProtection="0"/>
    <xf numFmtId="0" fontId="14" fillId="0" borderId="7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7">
      <alignment horizontal="center"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4" fillId="0" borderId="0">
      <alignment horizontal="center"/>
    </xf>
    <xf numFmtId="166" fontId="11" fillId="0" borderId="0" applyFont="0" applyFill="0" applyBorder="0" applyAlignment="0" applyProtection="0"/>
    <xf numFmtId="0" fontId="14" fillId="0" borderId="0">
      <alignment horizontal="left" vertical="top"/>
    </xf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2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1" fillId="0" borderId="0"/>
  </cellStyleXfs>
  <cellXfs count="500">
    <xf numFmtId="0" fontId="0" fillId="0" borderId="0" xfId="0"/>
    <xf numFmtId="0" fontId="6" fillId="0" borderId="0" xfId="1" applyFont="1" applyAlignment="1">
      <alignment horizontal="right" vertical="top"/>
    </xf>
    <xf numFmtId="0" fontId="7" fillId="0" borderId="0" xfId="1" applyFont="1" applyAlignment="1">
      <alignment horizontal="left" vertical="center"/>
    </xf>
    <xf numFmtId="0" fontId="7" fillId="0" borderId="0" xfId="0" applyFont="1"/>
    <xf numFmtId="0" fontId="7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0" fontId="10" fillId="0" borderId="0" xfId="0" applyFont="1"/>
    <xf numFmtId="0" fontId="6" fillId="0" borderId="0" xfId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6" fillId="0" borderId="0" xfId="1" applyFont="1" applyAlignment="1">
      <alignment vertical="top"/>
    </xf>
    <xf numFmtId="0" fontId="7" fillId="0" borderId="7" xfId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/>
    <xf numFmtId="0" fontId="5" fillId="0" borderId="7" xfId="0" applyFont="1" applyBorder="1" applyAlignment="1">
      <alignment horizontal="center" vertical="center" wrapText="1"/>
    </xf>
    <xf numFmtId="0" fontId="7" fillId="0" borderId="7" xfId="1" applyFont="1" applyBorder="1" applyAlignment="1">
      <alignment horizontal="left" vertical="center"/>
    </xf>
    <xf numFmtId="0" fontId="7" fillId="0" borderId="7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7" xfId="0" applyFont="1" applyBorder="1" applyAlignment="1">
      <alignment horizontal="center"/>
    </xf>
    <xf numFmtId="0" fontId="6" fillId="0" borderId="7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5" xfId="1" applyFont="1" applyBorder="1" applyAlignment="1">
      <alignment horizontal="left" vertical="center" wrapText="1"/>
    </xf>
    <xf numFmtId="0" fontId="6" fillId="0" borderId="0" xfId="1" applyFont="1" applyFill="1" applyAlignment="1">
      <alignment horizontal="right" vertical="top"/>
    </xf>
    <xf numFmtId="0" fontId="7" fillId="0" borderId="0" xfId="0" applyFont="1" applyFill="1"/>
    <xf numFmtId="0" fontId="7" fillId="0" borderId="0" xfId="1" applyFont="1" applyFill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164" fontId="7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Alignment="1">
      <alignment horizontal="left" vertical="top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1" fillId="0" borderId="0" xfId="2"/>
    <xf numFmtId="0" fontId="11" fillId="0" borderId="0" xfId="2" applyAlignment="1">
      <alignment horizontal="right"/>
    </xf>
    <xf numFmtId="4" fontId="12" fillId="0" borderId="8" xfId="1" applyNumberFormat="1" applyFont="1" applyBorder="1" applyAlignment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 wrapText="1"/>
    </xf>
    <xf numFmtId="165" fontId="14" fillId="0" borderId="0" xfId="2" applyNumberFormat="1" applyFont="1" applyAlignment="1">
      <alignment horizontal="center" vertical="center"/>
    </xf>
    <xf numFmtId="165" fontId="34" fillId="0" borderId="0" xfId="2" applyNumberFormat="1" applyFont="1" applyAlignment="1">
      <alignment horizontal="right"/>
    </xf>
    <xf numFmtId="0" fontId="11" fillId="0" borderId="0" xfId="2" applyFont="1" applyBorder="1" applyAlignment="1">
      <alignment horizontal="left" vertical="top"/>
    </xf>
    <xf numFmtId="165" fontId="14" fillId="0" borderId="0" xfId="2" applyNumberFormat="1" applyFont="1"/>
    <xf numFmtId="165" fontId="14" fillId="0" borderId="0" xfId="2" applyNumberFormat="1" applyFont="1" applyAlignment="1">
      <alignment horizontal="right"/>
    </xf>
    <xf numFmtId="0" fontId="14" fillId="0" borderId="0" xfId="2" applyFont="1" applyFill="1" applyAlignment="1">
      <alignment horizontal="left" vertical="top"/>
    </xf>
    <xf numFmtId="165" fontId="34" fillId="0" borderId="0" xfId="2" applyNumberFormat="1" applyFont="1" applyAlignment="1">
      <alignment horizontal="center" vertical="center"/>
    </xf>
    <xf numFmtId="165" fontId="34" fillId="0" borderId="0" xfId="2" applyNumberFormat="1" applyFont="1"/>
    <xf numFmtId="165" fontId="14" fillId="0" borderId="0" xfId="2" applyNumberFormat="1" applyFont="1" applyAlignment="1">
      <alignment horizontal="right" vertical="top" indent="1"/>
    </xf>
    <xf numFmtId="0" fontId="14" fillId="0" borderId="0" xfId="2" applyFont="1" applyAlignment="1">
      <alignment horizontal="left" vertical="top"/>
    </xf>
    <xf numFmtId="49" fontId="14" fillId="0" borderId="0" xfId="2" applyNumberFormat="1" applyFont="1" applyAlignment="1">
      <alignment horizontal="left" vertical="top"/>
    </xf>
    <xf numFmtId="165" fontId="11" fillId="0" borderId="0" xfId="2" applyNumberFormat="1"/>
    <xf numFmtId="0" fontId="14" fillId="0" borderId="0" xfId="2" applyFont="1" applyAlignment="1">
      <alignment horizontal="center" vertical="top"/>
    </xf>
    <xf numFmtId="165" fontId="14" fillId="0" borderId="0" xfId="2" applyNumberFormat="1" applyFont="1" applyAlignment="1">
      <alignment horizontal="right" vertical="center"/>
    </xf>
    <xf numFmtId="0" fontId="14" fillId="0" borderId="0" xfId="2804" applyAlignment="1">
      <alignment horizontal="left"/>
    </xf>
    <xf numFmtId="0" fontId="14" fillId="0" borderId="9" xfId="2601" applyFont="1" applyBorder="1" applyAlignment="1">
      <alignment horizontal="center"/>
    </xf>
    <xf numFmtId="0" fontId="14" fillId="0" borderId="7" xfId="2" applyFont="1" applyFill="1" applyBorder="1" applyAlignment="1">
      <alignment horizontal="center" vertical="top" wrapText="1"/>
    </xf>
    <xf numFmtId="0" fontId="14" fillId="0" borderId="7" xfId="2" applyFont="1" applyFill="1" applyBorder="1" applyAlignment="1">
      <alignment horizontal="left" vertical="top" wrapText="1"/>
    </xf>
    <xf numFmtId="165" fontId="14" fillId="0" borderId="7" xfId="2" applyNumberFormat="1" applyFont="1" applyFill="1" applyBorder="1" applyAlignment="1">
      <alignment horizontal="right" vertical="top" wrapText="1"/>
    </xf>
    <xf numFmtId="0" fontId="37" fillId="0" borderId="7" xfId="2" applyFont="1" applyFill="1" applyBorder="1" applyAlignment="1">
      <alignment horizontal="left" vertical="top" wrapText="1"/>
    </xf>
    <xf numFmtId="165" fontId="37" fillId="0" borderId="7" xfId="2" applyNumberFormat="1" applyFont="1" applyFill="1" applyBorder="1" applyAlignment="1">
      <alignment horizontal="right" vertical="top" wrapText="1"/>
    </xf>
    <xf numFmtId="14" fontId="14" fillId="0" borderId="7" xfId="2" applyNumberFormat="1" applyFont="1" applyFill="1" applyBorder="1" applyAlignment="1">
      <alignment horizontal="left" vertical="top" wrapText="1"/>
    </xf>
    <xf numFmtId="0" fontId="38" fillId="0" borderId="7" xfId="2" applyFont="1" applyBorder="1" applyAlignment="1">
      <alignment horizontal="left" vertical="top" wrapText="1"/>
    </xf>
    <xf numFmtId="49" fontId="38" fillId="0" borderId="7" xfId="2" applyNumberFormat="1" applyFont="1" applyBorder="1" applyAlignment="1">
      <alignment horizontal="left" vertical="top" wrapText="1"/>
    </xf>
    <xf numFmtId="0" fontId="37" fillId="0" borderId="7" xfId="2" applyFont="1" applyFill="1" applyBorder="1" applyAlignment="1">
      <alignment horizontal="center" vertical="top" wrapText="1"/>
    </xf>
    <xf numFmtId="0" fontId="39" fillId="0" borderId="0" xfId="2" applyFont="1"/>
    <xf numFmtId="0" fontId="34" fillId="0" borderId="7" xfId="2" applyFont="1" applyFill="1" applyBorder="1" applyAlignment="1">
      <alignment horizontal="center" vertical="top" wrapText="1"/>
    </xf>
    <xf numFmtId="0" fontId="34" fillId="0" borderId="7" xfId="2" applyFont="1" applyFill="1" applyBorder="1" applyAlignment="1">
      <alignment horizontal="left" vertical="top" wrapText="1"/>
    </xf>
    <xf numFmtId="165" fontId="34" fillId="0" borderId="7" xfId="2" applyNumberFormat="1" applyFont="1" applyFill="1" applyBorder="1" applyAlignment="1">
      <alignment horizontal="right" vertical="top" wrapText="1"/>
    </xf>
    <xf numFmtId="0" fontId="40" fillId="0" borderId="7" xfId="2" applyFont="1" applyFill="1" applyBorder="1" applyAlignment="1">
      <alignment horizontal="left" vertical="top" wrapText="1"/>
    </xf>
    <xf numFmtId="165" fontId="40" fillId="0" borderId="7" xfId="2" applyNumberFormat="1" applyFont="1" applyFill="1" applyBorder="1" applyAlignment="1">
      <alignment horizontal="right" vertical="top" wrapText="1"/>
    </xf>
    <xf numFmtId="0" fontId="14" fillId="0" borderId="7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167" fontId="34" fillId="0" borderId="7" xfId="2" applyNumberFormat="1" applyFont="1" applyFill="1" applyBorder="1" applyAlignment="1">
      <alignment horizontal="right" vertical="top" wrapText="1"/>
    </xf>
    <xf numFmtId="0" fontId="41" fillId="0" borderId="7" xfId="2" applyFont="1" applyBorder="1" applyAlignment="1">
      <alignment horizontal="left" vertical="top" wrapText="1"/>
    </xf>
    <xf numFmtId="165" fontId="41" fillId="0" borderId="7" xfId="2" applyNumberFormat="1" applyFont="1" applyBorder="1" applyAlignment="1">
      <alignment horizontal="right" vertical="top" wrapText="1"/>
    </xf>
    <xf numFmtId="165" fontId="40" fillId="0" borderId="7" xfId="2" applyNumberFormat="1" applyFont="1" applyBorder="1" applyAlignment="1">
      <alignment horizontal="right" vertical="top" wrapText="1"/>
    </xf>
    <xf numFmtId="0" fontId="37" fillId="0" borderId="7" xfId="2" applyFont="1" applyBorder="1" applyAlignment="1">
      <alignment horizontal="center" vertical="top" wrapText="1"/>
    </xf>
    <xf numFmtId="0" fontId="37" fillId="0" borderId="7" xfId="2" applyFont="1" applyBorder="1" applyAlignment="1">
      <alignment horizontal="left" vertical="top" wrapText="1"/>
    </xf>
    <xf numFmtId="165" fontId="37" fillId="0" borderId="7" xfId="2" applyNumberFormat="1" applyFont="1" applyBorder="1" applyAlignment="1">
      <alignment horizontal="right" vertical="top" wrapText="1"/>
    </xf>
    <xf numFmtId="165" fontId="14" fillId="0" borderId="8" xfId="2" applyNumberFormat="1" applyFont="1" applyBorder="1" applyAlignment="1">
      <alignment horizontal="center" vertical="center"/>
    </xf>
    <xf numFmtId="165" fontId="14" fillId="0" borderId="8" xfId="2" applyNumberFormat="1" applyFont="1" applyBorder="1"/>
    <xf numFmtId="165" fontId="14" fillId="0" borderId="8" xfId="2" applyNumberFormat="1" applyFont="1" applyBorder="1" applyAlignment="1">
      <alignment horizontal="right"/>
    </xf>
    <xf numFmtId="0" fontId="11" fillId="0" borderId="8" xfId="2" applyFont="1" applyBorder="1" applyAlignment="1">
      <alignment horizontal="left" vertical="top"/>
    </xf>
    <xf numFmtId="2" fontId="6" fillId="0" borderId="0" xfId="1" applyNumberFormat="1" applyFont="1" applyAlignment="1">
      <alignment horizontal="right" vertical="top"/>
    </xf>
    <xf numFmtId="16" fontId="7" fillId="0" borderId="0" xfId="0" applyNumberFormat="1" applyFont="1"/>
    <xf numFmtId="0" fontId="7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top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top"/>
    </xf>
    <xf numFmtId="168" fontId="38" fillId="0" borderId="0" xfId="0" applyNumberFormat="1" applyFont="1" applyAlignment="1">
      <alignment horizontal="center" vertical="top"/>
    </xf>
    <xf numFmtId="169" fontId="7" fillId="0" borderId="4" xfId="1" applyNumberFormat="1" applyFont="1" applyFill="1" applyBorder="1" applyAlignment="1">
      <alignment horizontal="center" vertical="center" wrapText="1"/>
    </xf>
    <xf numFmtId="169" fontId="7" fillId="0" borderId="6" xfId="1" applyNumberFormat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3" fontId="7" fillId="0" borderId="6" xfId="1" applyNumberFormat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0" fontId="11" fillId="0" borderId="21" xfId="2" applyBorder="1" applyAlignment="1">
      <alignment horizontal="center" vertical="center"/>
    </xf>
    <xf numFmtId="0" fontId="11" fillId="0" borderId="21" xfId="2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left" vertical="center" wrapText="1"/>
    </xf>
    <xf numFmtId="0" fontId="7" fillId="0" borderId="30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4" fontId="11" fillId="0" borderId="21" xfId="2" applyNumberFormat="1" applyBorder="1" applyAlignment="1">
      <alignment horizontal="center" vertical="center"/>
    </xf>
    <xf numFmtId="0" fontId="31" fillId="0" borderId="21" xfId="2" applyFont="1" applyBorder="1" applyAlignment="1">
      <alignment horizontal="center" vertical="center" wrapText="1"/>
    </xf>
    <xf numFmtId="0" fontId="32" fillId="0" borderId="21" xfId="2" applyFont="1" applyBorder="1" applyAlignment="1">
      <alignment horizontal="center" vertical="center" wrapText="1"/>
    </xf>
    <xf numFmtId="4" fontId="32" fillId="0" borderId="21" xfId="2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49" fontId="33" fillId="0" borderId="21" xfId="2" applyNumberFormat="1" applyFont="1" applyBorder="1" applyAlignment="1">
      <alignment horizontal="center" vertical="center" wrapText="1"/>
    </xf>
    <xf numFmtId="169" fontId="11" fillId="0" borderId="0" xfId="2" applyNumberFormat="1"/>
    <xf numFmtId="0" fontId="7" fillId="0" borderId="2" xfId="1" applyFont="1" applyBorder="1" applyAlignment="1">
      <alignment horizontal="center" vertical="center" wrapText="1"/>
    </xf>
    <xf numFmtId="0" fontId="11" fillId="0" borderId="7" xfId="2" applyBorder="1" applyAlignment="1">
      <alignment horizontal="center" vertical="center"/>
    </xf>
    <xf numFmtId="0" fontId="11" fillId="0" borderId="7" xfId="2" applyBorder="1" applyAlignment="1">
      <alignment horizontal="center" vertical="center" wrapText="1"/>
    </xf>
    <xf numFmtId="0" fontId="48" fillId="0" borderId="0" xfId="0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top" wrapText="1"/>
    </xf>
    <xf numFmtId="0" fontId="50" fillId="0" borderId="0" xfId="2949" applyNumberFormat="1" applyFont="1" applyFill="1" applyBorder="1" applyAlignment="1" applyProtection="1">
      <alignment horizontal="right" vertical="top" wrapText="1"/>
    </xf>
    <xf numFmtId="0" fontId="50" fillId="0" borderId="0" xfId="2949" applyNumberFormat="1" applyFont="1" applyFill="1" applyBorder="1" applyAlignment="1" applyProtection="1">
      <alignment horizontal="center" vertical="top" wrapText="1"/>
    </xf>
    <xf numFmtId="0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4" fontId="49" fillId="0" borderId="0" xfId="2949" applyNumberFormat="1" applyFont="1" applyFill="1" applyBorder="1" applyAlignment="1" applyProtection="1">
      <alignment horizontal="right" vertical="top" wrapText="1"/>
    </xf>
    <xf numFmtId="2" fontId="49" fillId="0" borderId="0" xfId="2949" applyNumberFormat="1" applyFont="1" applyFill="1" applyBorder="1" applyAlignment="1" applyProtection="1">
      <alignment horizontal="center" vertical="top" wrapText="1"/>
    </xf>
    <xf numFmtId="3" fontId="49" fillId="0" borderId="27" xfId="2949" applyNumberFormat="1" applyFont="1" applyFill="1" applyBorder="1" applyAlignment="1" applyProtection="1">
      <alignment horizontal="right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2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horizontal="right"/>
    </xf>
    <xf numFmtId="0" fontId="49" fillId="0" borderId="0" xfId="0" applyNumberFormat="1" applyFont="1" applyFill="1" applyBorder="1" applyAlignment="1" applyProtection="1">
      <alignment vertical="top"/>
    </xf>
    <xf numFmtId="0" fontId="48" fillId="0" borderId="0" xfId="0" applyNumberFormat="1" applyFont="1" applyFill="1" applyBorder="1" applyAlignment="1" applyProtection="1">
      <alignment wrapText="1"/>
    </xf>
    <xf numFmtId="0" fontId="48" fillId="0" borderId="8" xfId="0" applyNumberFormat="1" applyFont="1" applyFill="1" applyBorder="1" applyAlignment="1" applyProtection="1"/>
    <xf numFmtId="0" fontId="48" fillId="0" borderId="8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top"/>
    </xf>
    <xf numFmtId="0" fontId="49" fillId="0" borderId="0" xfId="0" applyNumberFormat="1" applyFont="1" applyFill="1" applyBorder="1" applyAlignment="1" applyProtection="1">
      <alignment horizontal="center"/>
    </xf>
    <xf numFmtId="0" fontId="48" fillId="0" borderId="0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horizontal="left"/>
    </xf>
    <xf numFmtId="0" fontId="48" fillId="0" borderId="8" xfId="0" applyNumberFormat="1" applyFont="1" applyFill="1" applyBorder="1" applyAlignment="1" applyProtection="1">
      <alignment vertical="top"/>
    </xf>
    <xf numFmtId="0" fontId="50" fillId="0" borderId="0" xfId="0" applyNumberFormat="1" applyFont="1" applyFill="1" applyBorder="1" applyAlignment="1" applyProtection="1">
      <alignment horizontal="center" vertical="top"/>
    </xf>
    <xf numFmtId="0" fontId="51" fillId="0" borderId="0" xfId="0" applyNumberFormat="1" applyFont="1" applyFill="1" applyBorder="1" applyAlignment="1" applyProtection="1">
      <alignment horizontal="center"/>
    </xf>
    <xf numFmtId="0" fontId="48" fillId="0" borderId="8" xfId="0" applyNumberFormat="1" applyFont="1" applyFill="1" applyBorder="1" applyAlignment="1" applyProtection="1">
      <alignment horizontal="center"/>
    </xf>
    <xf numFmtId="0" fontId="50" fillId="0" borderId="0" xfId="0" applyNumberFormat="1" applyFont="1" applyFill="1" applyBorder="1" applyAlignment="1" applyProtection="1"/>
    <xf numFmtId="3" fontId="48" fillId="0" borderId="0" xfId="0" applyNumberFormat="1" applyFont="1" applyFill="1" applyBorder="1" applyAlignment="1" applyProtection="1">
      <alignment horizontal="right" vertical="top"/>
    </xf>
    <xf numFmtId="0" fontId="50" fillId="0" borderId="0" xfId="0" applyNumberFormat="1" applyFont="1" applyFill="1" applyBorder="1" applyAlignment="1" applyProtection="1">
      <alignment horizontal="center"/>
    </xf>
    <xf numFmtId="0" fontId="49" fillId="0" borderId="0" xfId="0" applyNumberFormat="1" applyFont="1" applyFill="1" applyBorder="1" applyAlignment="1" applyProtection="1">
      <alignment horizontal="left"/>
    </xf>
    <xf numFmtId="0" fontId="48" fillId="0" borderId="0" xfId="0" applyNumberFormat="1" applyFont="1" applyFill="1" applyBorder="1" applyAlignment="1" applyProtection="1">
      <alignment horizontal="center"/>
    </xf>
    <xf numFmtId="2" fontId="48" fillId="0" borderId="8" xfId="0" applyNumberFormat="1" applyFont="1" applyFill="1" applyBorder="1" applyAlignment="1" applyProtection="1"/>
    <xf numFmtId="49" fontId="48" fillId="0" borderId="8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center" wrapText="1"/>
    </xf>
    <xf numFmtId="2" fontId="48" fillId="0" borderId="0" xfId="0" applyNumberFormat="1" applyFont="1" applyFill="1" applyBorder="1" applyAlignment="1" applyProtection="1"/>
    <xf numFmtId="49" fontId="48" fillId="0" borderId="0" xfId="0" applyNumberFormat="1" applyFont="1" applyFill="1" applyBorder="1" applyAlignment="1" applyProtection="1">
      <alignment horizontal="right"/>
    </xf>
    <xf numFmtId="49" fontId="48" fillId="0" borderId="20" xfId="0" applyNumberFormat="1" applyFont="1" applyFill="1" applyBorder="1" applyAlignment="1" applyProtection="1">
      <alignment horizontal="right"/>
    </xf>
    <xf numFmtId="2" fontId="48" fillId="0" borderId="20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vertical="center"/>
    </xf>
    <xf numFmtId="0" fontId="48" fillId="0" borderId="7" xfId="0" applyNumberFormat="1" applyFont="1" applyFill="1" applyBorder="1" applyAlignment="1" applyProtection="1">
      <alignment horizontal="center" vertical="center" wrapText="1"/>
    </xf>
    <xf numFmtId="0" fontId="48" fillId="0" borderId="7" xfId="0" applyNumberFormat="1" applyFont="1" applyFill="1" applyBorder="1" applyAlignment="1" applyProtection="1">
      <alignment horizontal="center" vertical="center"/>
    </xf>
    <xf numFmtId="0" fontId="49" fillId="0" borderId="24" xfId="0" applyNumberFormat="1" applyFont="1" applyFill="1" applyBorder="1" applyAlignment="1" applyProtection="1">
      <alignment horizontal="center" vertical="top" wrapText="1"/>
    </xf>
    <xf numFmtId="0" fontId="49" fillId="0" borderId="19" xfId="0" applyNumberFormat="1" applyFont="1" applyFill="1" applyBorder="1" applyAlignment="1" applyProtection="1">
      <alignment horizontal="left" vertical="top" wrapText="1"/>
    </xf>
    <xf numFmtId="0" fontId="49" fillId="0" borderId="19" xfId="0" applyNumberFormat="1" applyFont="1" applyFill="1" applyBorder="1" applyAlignment="1" applyProtection="1">
      <alignment horizontal="center" vertical="top" wrapText="1"/>
    </xf>
    <xf numFmtId="4" fontId="49" fillId="0" borderId="19" xfId="0" applyNumberFormat="1" applyFont="1" applyFill="1" applyBorder="1" applyAlignment="1" applyProtection="1">
      <alignment horizontal="right" vertical="top" wrapText="1"/>
    </xf>
    <xf numFmtId="3" fontId="49" fillId="0" borderId="25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horizontal="center" vertical="center" wrapText="1"/>
    </xf>
    <xf numFmtId="0" fontId="48" fillId="0" borderId="0" xfId="0" applyNumberFormat="1" applyFont="1" applyFill="1" applyBorder="1" applyAlignment="1" applyProtection="1">
      <alignment horizontal="right" vertical="top" wrapText="1"/>
    </xf>
    <xf numFmtId="0" fontId="48" fillId="0" borderId="0" xfId="0" applyNumberFormat="1" applyFont="1" applyFill="1" applyBorder="1" applyAlignment="1" applyProtection="1">
      <alignment horizontal="center" vertical="top" wrapText="1"/>
    </xf>
    <xf numFmtId="4" fontId="48" fillId="0" borderId="0" xfId="0" applyNumberFormat="1" applyFont="1" applyFill="1" applyBorder="1" applyAlignment="1" applyProtection="1">
      <alignment horizontal="right" vertical="top" wrapText="1"/>
    </xf>
    <xf numFmtId="3" fontId="48" fillId="0" borderId="27" xfId="0" applyNumberFormat="1" applyFont="1" applyFill="1" applyBorder="1" applyAlignment="1" applyProtection="1">
      <alignment horizontal="right" vertical="top" wrapText="1"/>
    </xf>
    <xf numFmtId="0" fontId="48" fillId="0" borderId="19" xfId="0" applyNumberFormat="1" applyFont="1" applyFill="1" applyBorder="1" applyAlignment="1" applyProtection="1">
      <alignment horizontal="center" vertical="top" wrapText="1"/>
    </xf>
    <xf numFmtId="4" fontId="48" fillId="0" borderId="19" xfId="0" applyNumberFormat="1" applyFont="1" applyFill="1" applyBorder="1" applyAlignment="1" applyProtection="1">
      <alignment horizontal="right" vertical="top" wrapText="1"/>
    </xf>
    <xf numFmtId="3" fontId="48" fillId="0" borderId="25" xfId="0" applyNumberFormat="1" applyFont="1" applyFill="1" applyBorder="1" applyAlignment="1" applyProtection="1">
      <alignment horizontal="right" vertical="top" wrapText="1"/>
    </xf>
    <xf numFmtId="0" fontId="49" fillId="0" borderId="26" xfId="0" applyNumberFormat="1" applyFont="1" applyFill="1" applyBorder="1" applyAlignment="1" applyProtection="1">
      <alignment horizontal="center" vertical="top" wrapText="1"/>
    </xf>
    <xf numFmtId="0" fontId="49" fillId="0" borderId="0" xfId="0" applyNumberFormat="1" applyFont="1" applyFill="1" applyBorder="1" applyAlignment="1" applyProtection="1">
      <alignment horizontal="left" vertical="top" wrapText="1"/>
    </xf>
    <xf numFmtId="0" fontId="49" fillId="0" borderId="0" xfId="0" applyNumberFormat="1" applyFont="1" applyFill="1" applyBorder="1" applyAlignment="1" applyProtection="1">
      <alignment horizontal="center" vertical="top" wrapText="1"/>
    </xf>
    <xf numFmtId="0" fontId="49" fillId="0" borderId="0" xfId="0" applyNumberFormat="1" applyFont="1" applyFill="1" applyBorder="1" applyAlignment="1" applyProtection="1">
      <alignment horizontal="right" vertical="top" wrapText="1"/>
    </xf>
    <xf numFmtId="4" fontId="48" fillId="0" borderId="0" xfId="0" applyNumberFormat="1" applyFont="1" applyFill="1" applyBorder="1" applyAlignment="1" applyProtection="1">
      <alignment vertical="top"/>
    </xf>
    <xf numFmtId="2" fontId="48" fillId="0" borderId="0" xfId="0" applyNumberFormat="1" applyFont="1" applyFill="1" applyBorder="1" applyAlignment="1" applyProtection="1">
      <alignment vertical="top"/>
    </xf>
    <xf numFmtId="3" fontId="48" fillId="0" borderId="0" xfId="0" applyNumberFormat="1" applyFont="1" applyFill="1" applyBorder="1" applyAlignment="1" applyProtection="1">
      <alignment vertical="top"/>
    </xf>
    <xf numFmtId="0" fontId="48" fillId="0" borderId="24" xfId="0" applyNumberFormat="1" applyFont="1" applyFill="1" applyBorder="1" applyAlignment="1" applyProtection="1"/>
    <xf numFmtId="0" fontId="49" fillId="0" borderId="19" xfId="0" applyNumberFormat="1" applyFont="1" applyFill="1" applyBorder="1" applyAlignment="1" applyProtection="1">
      <alignment horizontal="right" vertical="top" wrapText="1"/>
    </xf>
    <xf numFmtId="4" fontId="49" fillId="0" borderId="19" xfId="0" applyNumberFormat="1" applyFont="1" applyFill="1" applyBorder="1" applyAlignment="1" applyProtection="1">
      <alignment horizontal="right" vertical="top"/>
    </xf>
    <xf numFmtId="0" fontId="49" fillId="0" borderId="19" xfId="0" applyNumberFormat="1" applyFont="1" applyFill="1" applyBorder="1" applyAlignment="1" applyProtection="1">
      <alignment horizontal="center" vertical="top"/>
    </xf>
    <xf numFmtId="3" fontId="49" fillId="0" borderId="25" xfId="0" applyNumberFormat="1" applyFont="1" applyFill="1" applyBorder="1" applyAlignment="1" applyProtection="1">
      <alignment horizontal="right" vertical="top"/>
    </xf>
    <xf numFmtId="0" fontId="48" fillId="0" borderId="26" xfId="0" applyNumberFormat="1" applyFont="1" applyFill="1" applyBorder="1" applyAlignment="1" applyProtection="1"/>
    <xf numFmtId="4" fontId="48" fillId="0" borderId="0" xfId="0" applyNumberFormat="1" applyFont="1" applyFill="1" applyBorder="1" applyAlignment="1" applyProtection="1">
      <alignment horizontal="right" vertical="top"/>
    </xf>
    <xf numFmtId="0" fontId="48" fillId="0" borderId="0" xfId="0" applyNumberFormat="1" applyFont="1" applyFill="1" applyBorder="1" applyAlignment="1" applyProtection="1">
      <alignment horizontal="center" vertical="top"/>
    </xf>
    <xf numFmtId="3" fontId="48" fillId="0" borderId="27" xfId="0" applyNumberFormat="1" applyFont="1" applyFill="1" applyBorder="1" applyAlignment="1" applyProtection="1">
      <alignment horizontal="right" vertical="top"/>
    </xf>
    <xf numFmtId="4" fontId="49" fillId="0" borderId="0" xfId="0" applyNumberFormat="1" applyFont="1" applyFill="1" applyBorder="1" applyAlignment="1" applyProtection="1">
      <alignment horizontal="right" vertical="top"/>
    </xf>
    <xf numFmtId="0" fontId="49" fillId="0" borderId="0" xfId="0" applyNumberFormat="1" applyFont="1" applyFill="1" applyBorder="1" applyAlignment="1" applyProtection="1">
      <alignment horizontal="center" vertical="top"/>
    </xf>
    <xf numFmtId="4" fontId="49" fillId="0" borderId="27" xfId="0" applyNumberFormat="1" applyFont="1" applyFill="1" applyBorder="1" applyAlignment="1" applyProtection="1">
      <alignment horizontal="right" vertical="top"/>
    </xf>
    <xf numFmtId="2" fontId="49" fillId="0" borderId="0" xfId="0" applyNumberFormat="1" applyFont="1" applyFill="1" applyBorder="1" applyAlignment="1" applyProtection="1">
      <alignment horizontal="center" vertical="top"/>
    </xf>
    <xf numFmtId="3" fontId="49" fillId="0" borderId="0" xfId="0" applyNumberFormat="1" applyFont="1" applyFill="1" applyBorder="1" applyAlignment="1" applyProtection="1">
      <alignment horizontal="right" vertical="top"/>
    </xf>
    <xf numFmtId="0" fontId="48" fillId="0" borderId="19" xfId="0" applyNumberFormat="1" applyFont="1" applyFill="1" applyBorder="1" applyAlignment="1" applyProtection="1"/>
    <xf numFmtId="0" fontId="48" fillId="0" borderId="0" xfId="0" applyNumberFormat="1" applyFont="1" applyFill="1" applyBorder="1" applyAlignment="1" applyProtection="1">
      <alignment horizontal="right" vertical="top"/>
    </xf>
    <xf numFmtId="0" fontId="49" fillId="0" borderId="0" xfId="0" applyNumberFormat="1" applyFont="1" applyFill="1" applyBorder="1" applyAlignment="1" applyProtection="1">
      <alignment vertical="top" wrapText="1"/>
    </xf>
    <xf numFmtId="0" fontId="48" fillId="0" borderId="26" xfId="0" applyNumberFormat="1" applyFont="1" applyFill="1" applyBorder="1" applyAlignment="1" applyProtection="1">
      <alignment vertical="center" wrapText="1"/>
    </xf>
    <xf numFmtId="0" fontId="48" fillId="0" borderId="0" xfId="0" applyNumberFormat="1" applyFont="1" applyFill="1" applyBorder="1" applyAlignment="1" applyProtection="1">
      <alignment vertical="top" wrapText="1"/>
    </xf>
    <xf numFmtId="4" fontId="49" fillId="0" borderId="0" xfId="0" applyNumberFormat="1" applyFont="1" applyFill="1" applyBorder="1" applyAlignment="1" applyProtection="1">
      <alignment horizontal="right" vertical="top" wrapText="1"/>
    </xf>
    <xf numFmtId="2" fontId="49" fillId="0" borderId="0" xfId="0" applyNumberFormat="1" applyFont="1" applyFill="1" applyBorder="1" applyAlignment="1" applyProtection="1">
      <alignment horizontal="center" vertical="top" wrapText="1"/>
    </xf>
    <xf numFmtId="3" fontId="49" fillId="0" borderId="27" xfId="0" applyNumberFormat="1" applyFont="1" applyFill="1" applyBorder="1" applyAlignment="1" applyProtection="1">
      <alignment horizontal="right" vertical="top" wrapText="1"/>
    </xf>
    <xf numFmtId="0" fontId="48" fillId="0" borderId="26" xfId="0" applyNumberFormat="1" applyFont="1" applyFill="1" applyBorder="1" applyAlignment="1" applyProtection="1">
      <alignment horizontal="center" vertical="top" wrapText="1"/>
    </xf>
    <xf numFmtId="0" fontId="50" fillId="0" borderId="0" xfId="0" applyNumberFormat="1" applyFont="1" applyFill="1" applyBorder="1" applyAlignment="1" applyProtection="1">
      <alignment horizontal="right" vertical="top" wrapText="1"/>
    </xf>
    <xf numFmtId="0" fontId="50" fillId="0" borderId="0" xfId="0" applyNumberFormat="1" applyFont="1" applyFill="1" applyBorder="1" applyAlignment="1" applyProtection="1">
      <alignment horizontal="center" vertical="top" wrapText="1"/>
    </xf>
    <xf numFmtId="0" fontId="48" fillId="0" borderId="27" xfId="0" applyNumberFormat="1" applyFont="1" applyFill="1" applyBorder="1" applyAlignment="1" applyProtection="1">
      <alignment horizontal="right" vertical="top" wrapText="1"/>
    </xf>
    <xf numFmtId="2" fontId="49" fillId="0" borderId="19" xfId="0" applyNumberFormat="1" applyFont="1" applyFill="1" applyBorder="1" applyAlignment="1" applyProtection="1">
      <alignment horizontal="center" vertical="top"/>
    </xf>
    <xf numFmtId="0" fontId="48" fillId="0" borderId="0" xfId="0" applyNumberFormat="1" applyFont="1" applyFill="1" applyBorder="1" applyAlignment="1" applyProtection="1">
      <alignment horizontal="left" vertical="top" wrapText="1"/>
    </xf>
    <xf numFmtId="3" fontId="7" fillId="0" borderId="29" xfId="1" applyNumberFormat="1" applyFont="1" applyBorder="1" applyAlignment="1">
      <alignment horizontal="center" vertical="center" wrapText="1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4" fontId="11" fillId="0" borderId="7" xfId="2" applyNumberFormat="1" applyBorder="1" applyAlignment="1">
      <alignment horizontal="center" vertical="center"/>
    </xf>
    <xf numFmtId="0" fontId="48" fillId="0" borderId="0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wrapText="1"/>
    </xf>
    <xf numFmtId="0" fontId="48" fillId="0" borderId="0" xfId="2949" applyNumberFormat="1" applyFont="1" applyFill="1" applyBorder="1" applyAlignment="1" applyProtection="1">
      <alignment horizontal="right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9" fillId="0" borderId="0" xfId="2949" applyNumberFormat="1" applyFont="1" applyFill="1" applyBorder="1" applyAlignment="1" applyProtection="1">
      <alignment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8" xfId="2949" applyNumberFormat="1" applyFont="1" applyFill="1" applyBorder="1" applyAlignment="1" applyProtection="1"/>
    <xf numFmtId="0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top"/>
    </xf>
    <xf numFmtId="0" fontId="49" fillId="0" borderId="0" xfId="2949" applyNumberFormat="1" applyFont="1" applyFill="1" applyBorder="1" applyAlignment="1" applyProtection="1">
      <alignment horizontal="center"/>
    </xf>
    <xf numFmtId="0" fontId="48" fillId="0" borderId="0" xfId="2949" applyNumberFormat="1" applyFont="1" applyFill="1" applyBorder="1" applyAlignment="1" applyProtection="1">
      <alignment horizontal="left"/>
    </xf>
    <xf numFmtId="0" fontId="48" fillId="0" borderId="8" xfId="2949" applyNumberFormat="1" applyFont="1" applyFill="1" applyBorder="1" applyAlignment="1" applyProtection="1">
      <alignment vertical="top"/>
    </xf>
    <xf numFmtId="0" fontId="50" fillId="0" borderId="0" xfId="2949" applyNumberFormat="1" applyFont="1" applyFill="1" applyBorder="1" applyAlignment="1" applyProtection="1">
      <alignment horizontal="center" vertical="top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8" xfId="2949" applyNumberFormat="1" applyFont="1" applyFill="1" applyBorder="1" applyAlignment="1" applyProtection="1">
      <alignment horizontal="center"/>
    </xf>
    <xf numFmtId="0" fontId="50" fillId="0" borderId="0" xfId="2949" applyNumberFormat="1" applyFont="1" applyFill="1" applyBorder="1" applyAlignment="1" applyProtection="1"/>
    <xf numFmtId="3" fontId="48" fillId="0" borderId="0" xfId="2949" applyNumberFormat="1" applyFont="1" applyFill="1" applyBorder="1" applyAlignment="1" applyProtection="1">
      <alignment horizontal="right" vertical="top"/>
    </xf>
    <xf numFmtId="0" fontId="50" fillId="0" borderId="0" xfId="2949" applyNumberFormat="1" applyFont="1" applyFill="1" applyBorder="1" applyAlignment="1" applyProtection="1">
      <alignment horizontal="center"/>
    </xf>
    <xf numFmtId="0" fontId="49" fillId="0" borderId="0" xfId="2949" applyNumberFormat="1" applyFont="1" applyFill="1" applyBorder="1" applyAlignment="1" applyProtection="1">
      <alignment horizontal="left"/>
    </xf>
    <xf numFmtId="0" fontId="48" fillId="0" borderId="0" xfId="2949" applyNumberFormat="1" applyFont="1" applyFill="1" applyBorder="1" applyAlignment="1" applyProtection="1">
      <alignment horizontal="center"/>
    </xf>
    <xf numFmtId="2" fontId="48" fillId="0" borderId="8" xfId="2949" applyNumberFormat="1" applyFont="1" applyFill="1" applyBorder="1" applyAlignment="1" applyProtection="1"/>
    <xf numFmtId="49" fontId="48" fillId="0" borderId="8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 wrapText="1"/>
    </xf>
    <xf numFmtId="2" fontId="48" fillId="0" borderId="0" xfId="2949" applyNumberFormat="1" applyFont="1" applyFill="1" applyBorder="1" applyAlignment="1" applyProtection="1"/>
    <xf numFmtId="49" fontId="48" fillId="0" borderId="0" xfId="2949" applyNumberFormat="1" applyFont="1" applyFill="1" applyBorder="1" applyAlignment="1" applyProtection="1">
      <alignment horizontal="right"/>
    </xf>
    <xf numFmtId="49" fontId="48" fillId="0" borderId="20" xfId="2949" applyNumberFormat="1" applyFont="1" applyFill="1" applyBorder="1" applyAlignment="1" applyProtection="1">
      <alignment horizontal="right"/>
    </xf>
    <xf numFmtId="2" fontId="48" fillId="0" borderId="20" xfId="2949" applyNumberFormat="1" applyFont="1" applyFill="1" applyBorder="1" applyAlignment="1" applyProtection="1">
      <alignment horizontal="right"/>
    </xf>
    <xf numFmtId="0" fontId="48" fillId="0" borderId="0" xfId="2949" applyNumberFormat="1" applyFont="1" applyFill="1" applyBorder="1" applyAlignment="1" applyProtection="1">
      <alignment vertic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49" fillId="0" borderId="24" xfId="2949" applyNumberFormat="1" applyFont="1" applyFill="1" applyBorder="1" applyAlignment="1" applyProtection="1">
      <alignment horizontal="center" vertical="top" wrapText="1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9" fillId="0" borderId="19" xfId="2949" applyNumberFormat="1" applyFont="1" applyFill="1" applyBorder="1" applyAlignment="1" applyProtection="1">
      <alignment horizontal="center" vertical="top" wrapText="1"/>
    </xf>
    <xf numFmtId="4" fontId="49" fillId="0" borderId="19" xfId="2949" applyNumberFormat="1" applyFont="1" applyFill="1" applyBorder="1" applyAlignment="1" applyProtection="1">
      <alignment horizontal="right" vertical="top" wrapText="1"/>
    </xf>
    <xf numFmtId="3" fontId="49" fillId="0" borderId="25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right" vertical="top" wrapText="1"/>
    </xf>
    <xf numFmtId="0" fontId="48" fillId="0" borderId="0" xfId="2949" applyNumberFormat="1" applyFont="1" applyFill="1" applyBorder="1" applyAlignment="1" applyProtection="1">
      <alignment horizontal="center" vertical="top" wrapText="1"/>
    </xf>
    <xf numFmtId="4" fontId="48" fillId="0" borderId="0" xfId="2949" applyNumberFormat="1" applyFont="1" applyFill="1" applyBorder="1" applyAlignment="1" applyProtection="1">
      <alignment horizontal="right" vertical="top" wrapText="1"/>
    </xf>
    <xf numFmtId="3" fontId="48" fillId="0" borderId="27" xfId="2949" applyNumberFormat="1" applyFont="1" applyFill="1" applyBorder="1" applyAlignment="1" applyProtection="1">
      <alignment horizontal="right" vertical="top" wrapText="1"/>
    </xf>
    <xf numFmtId="0" fontId="48" fillId="0" borderId="19" xfId="2949" applyNumberFormat="1" applyFont="1" applyFill="1" applyBorder="1" applyAlignment="1" applyProtection="1">
      <alignment horizontal="center" vertical="top" wrapText="1"/>
    </xf>
    <xf numFmtId="4" fontId="48" fillId="0" borderId="19" xfId="2949" applyNumberFormat="1" applyFont="1" applyFill="1" applyBorder="1" applyAlignment="1" applyProtection="1">
      <alignment horizontal="right" vertical="top" wrapText="1"/>
    </xf>
    <xf numFmtId="3" fontId="48" fillId="0" borderId="25" xfId="2949" applyNumberFormat="1" applyFont="1" applyFill="1" applyBorder="1" applyAlignment="1" applyProtection="1">
      <alignment horizontal="right" vertical="top" wrapText="1"/>
    </xf>
    <xf numFmtId="0" fontId="49" fillId="0" borderId="26" xfId="2949" applyNumberFormat="1" applyFont="1" applyFill="1" applyBorder="1" applyAlignment="1" applyProtection="1">
      <alignment horizontal="center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48" fillId="0" borderId="26" xfId="2949" applyNumberFormat="1" applyFont="1" applyFill="1" applyBorder="1" applyAlignment="1" applyProtection="1">
      <alignment vertical="center" wrapText="1"/>
    </xf>
    <xf numFmtId="0" fontId="49" fillId="0" borderId="0" xfId="2949" applyNumberFormat="1" applyFont="1" applyFill="1" applyBorder="1" applyAlignment="1" applyProtection="1">
      <alignment horizontal="center" vertical="top" wrapText="1"/>
    </xf>
    <xf numFmtId="4" fontId="49" fillId="0" borderId="0" xfId="2949" applyNumberFormat="1" applyFont="1" applyFill="1" applyBorder="1" applyAlignment="1" applyProtection="1">
      <alignment horizontal="right" vertical="top" wrapText="1"/>
    </xf>
    <xf numFmtId="2" fontId="49" fillId="0" borderId="0" xfId="2949" applyNumberFormat="1" applyFont="1" applyFill="1" applyBorder="1" applyAlignment="1" applyProtection="1">
      <alignment horizontal="center" vertical="top" wrapText="1"/>
    </xf>
    <xf numFmtId="3" fontId="49" fillId="0" borderId="27" xfId="2949" applyNumberFormat="1" applyFont="1" applyFill="1" applyBorder="1" applyAlignment="1" applyProtection="1">
      <alignment horizontal="right" vertical="top" wrapText="1"/>
    </xf>
    <xf numFmtId="0" fontId="48" fillId="0" borderId="26" xfId="2949" applyNumberFormat="1" applyFont="1" applyFill="1" applyBorder="1" applyAlignment="1" applyProtection="1">
      <alignment horizontal="center" vertical="top" wrapText="1"/>
    </xf>
    <xf numFmtId="0" fontId="50" fillId="0" borderId="0" xfId="2949" applyNumberFormat="1" applyFont="1" applyFill="1" applyBorder="1" applyAlignment="1" applyProtection="1">
      <alignment horizontal="right" vertical="top" wrapText="1"/>
    </xf>
    <xf numFmtId="0" fontId="50" fillId="0" borderId="0" xfId="2949" applyNumberFormat="1" applyFont="1" applyFill="1" applyBorder="1" applyAlignment="1" applyProtection="1">
      <alignment horizontal="center" vertical="top" wrapText="1"/>
    </xf>
    <xf numFmtId="0" fontId="48" fillId="0" borderId="27" xfId="2949" applyNumberFormat="1" applyFont="1" applyFill="1" applyBorder="1" applyAlignment="1" applyProtection="1">
      <alignment horizontal="right" vertical="top" wrapText="1"/>
    </xf>
    <xf numFmtId="0" fontId="49" fillId="0" borderId="0" xfId="2949" applyNumberFormat="1" applyFont="1" applyFill="1" applyBorder="1" applyAlignment="1" applyProtection="1">
      <alignment horizontal="right" vertical="top" wrapText="1"/>
    </xf>
    <xf numFmtId="0" fontId="48" fillId="0" borderId="24" xfId="2949" applyNumberFormat="1" applyFont="1" applyFill="1" applyBorder="1" applyAlignment="1" applyProtection="1"/>
    <xf numFmtId="0" fontId="49" fillId="0" borderId="19" xfId="2949" applyNumberFormat="1" applyFont="1" applyFill="1" applyBorder="1" applyAlignment="1" applyProtection="1">
      <alignment horizontal="right" vertical="top" wrapText="1"/>
    </xf>
    <xf numFmtId="4" fontId="49" fillId="0" borderId="19" xfId="2949" applyNumberFormat="1" applyFont="1" applyFill="1" applyBorder="1" applyAlignment="1" applyProtection="1">
      <alignment horizontal="right" vertical="top"/>
    </xf>
    <xf numFmtId="2" fontId="49" fillId="0" borderId="19" xfId="2949" applyNumberFormat="1" applyFont="1" applyFill="1" applyBorder="1" applyAlignment="1" applyProtection="1">
      <alignment horizontal="center" vertical="top"/>
    </xf>
    <xf numFmtId="3" fontId="49" fillId="0" borderId="25" xfId="2949" applyNumberFormat="1" applyFont="1" applyFill="1" applyBorder="1" applyAlignment="1" applyProtection="1">
      <alignment horizontal="right" vertical="top"/>
    </xf>
    <xf numFmtId="4" fontId="48" fillId="0" borderId="0" xfId="2949" applyNumberFormat="1" applyFont="1" applyFill="1" applyBorder="1" applyAlignment="1" applyProtection="1">
      <alignment vertical="top"/>
    </xf>
    <xf numFmtId="2" fontId="48" fillId="0" borderId="0" xfId="2949" applyNumberFormat="1" applyFont="1" applyFill="1" applyBorder="1" applyAlignment="1" applyProtection="1">
      <alignment vertical="top"/>
    </xf>
    <xf numFmtId="3" fontId="48" fillId="0" borderId="0" xfId="2949" applyNumberFormat="1" applyFont="1" applyFill="1" applyBorder="1" applyAlignment="1" applyProtection="1">
      <alignment vertical="top"/>
    </xf>
    <xf numFmtId="0" fontId="49" fillId="0" borderId="19" xfId="2949" applyNumberFormat="1" applyFont="1" applyFill="1" applyBorder="1" applyAlignment="1" applyProtection="1">
      <alignment horizontal="center" vertical="top"/>
    </xf>
    <xf numFmtId="0" fontId="48" fillId="0" borderId="26" xfId="2949" applyNumberFormat="1" applyFont="1" applyFill="1" applyBorder="1" applyAlignment="1" applyProtection="1"/>
    <xf numFmtId="4" fontId="48" fillId="0" borderId="0" xfId="2949" applyNumberFormat="1" applyFont="1" applyFill="1" applyBorder="1" applyAlignment="1" applyProtection="1">
      <alignment horizontal="right" vertical="top"/>
    </xf>
    <xf numFmtId="0" fontId="48" fillId="0" borderId="0" xfId="2949" applyNumberFormat="1" applyFont="1" applyFill="1" applyBorder="1" applyAlignment="1" applyProtection="1">
      <alignment horizontal="center" vertical="top"/>
    </xf>
    <xf numFmtId="3" fontId="48" fillId="0" borderId="27" xfId="2949" applyNumberFormat="1" applyFont="1" applyFill="1" applyBorder="1" applyAlignment="1" applyProtection="1">
      <alignment horizontal="right" vertical="top"/>
    </xf>
    <xf numFmtId="4" fontId="49" fillId="0" borderId="0" xfId="2949" applyNumberFormat="1" applyFont="1" applyFill="1" applyBorder="1" applyAlignment="1" applyProtection="1">
      <alignment horizontal="right" vertical="top"/>
    </xf>
    <xf numFmtId="4" fontId="49" fillId="0" borderId="27" xfId="2949" applyNumberFormat="1" applyFont="1" applyFill="1" applyBorder="1" applyAlignment="1" applyProtection="1">
      <alignment horizontal="right" vertical="top"/>
    </xf>
    <xf numFmtId="2" fontId="49" fillId="0" borderId="0" xfId="2949" applyNumberFormat="1" applyFont="1" applyFill="1" applyBorder="1" applyAlignment="1" applyProtection="1">
      <alignment horizontal="center" vertical="top"/>
    </xf>
    <xf numFmtId="3" fontId="49" fillId="0" borderId="0" xfId="2949" applyNumberFormat="1" applyFont="1" applyFill="1" applyBorder="1" applyAlignment="1" applyProtection="1">
      <alignment horizontal="right" vertical="top"/>
    </xf>
    <xf numFmtId="0" fontId="48" fillId="0" borderId="19" xfId="2949" applyNumberFormat="1" applyFont="1" applyFill="1" applyBorder="1" applyAlignment="1" applyProtection="1"/>
    <xf numFmtId="0" fontId="48" fillId="0" borderId="0" xfId="2949" applyNumberFormat="1" applyFont="1" applyFill="1" applyBorder="1" applyAlignment="1" applyProtection="1">
      <alignment horizontal="right" vertical="top"/>
    </xf>
    <xf numFmtId="169" fontId="7" fillId="0" borderId="0" xfId="0" applyNumberFormat="1" applyFont="1" applyFill="1"/>
    <xf numFmtId="0" fontId="6" fillId="0" borderId="0" xfId="1" applyFont="1" applyFill="1" applyAlignment="1">
      <alignment horizontal="left" vertical="top"/>
    </xf>
    <xf numFmtId="0" fontId="7" fillId="0" borderId="0" xfId="1" applyFont="1" applyFill="1" applyBorder="1" applyAlignment="1">
      <alignment horizontal="center" vertical="center" wrapText="1"/>
    </xf>
    <xf numFmtId="0" fontId="42" fillId="0" borderId="0" xfId="1" applyFont="1" applyFill="1" applyBorder="1" applyAlignment="1">
      <alignment horizontal="left" vertical="center" wrapText="1"/>
    </xf>
    <xf numFmtId="169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5" fillId="0" borderId="7" xfId="2" applyFont="1" applyFill="1" applyBorder="1" applyAlignment="1">
      <alignment horizontal="left" vertical="top" wrapText="1"/>
    </xf>
    <xf numFmtId="0" fontId="36" fillId="0" borderId="7" xfId="2" applyFont="1" applyFill="1" applyBorder="1" applyAlignment="1">
      <alignment horizontal="left" vertical="top" wrapText="1"/>
    </xf>
    <xf numFmtId="0" fontId="35" fillId="0" borderId="7" xfId="2" applyFont="1" applyBorder="1" applyAlignment="1">
      <alignment horizontal="left" vertical="top" wrapText="1"/>
    </xf>
    <xf numFmtId="0" fontId="36" fillId="0" borderId="7" xfId="2" applyFont="1" applyBorder="1" applyAlignment="1">
      <alignment horizontal="left" vertical="top" wrapText="1"/>
    </xf>
    <xf numFmtId="0" fontId="14" fillId="0" borderId="7" xfId="2" applyFont="1" applyBorder="1" applyAlignment="1">
      <alignment horizontal="center" vertical="center" wrapText="1"/>
    </xf>
    <xf numFmtId="165" fontId="34" fillId="0" borderId="0" xfId="2" applyNumberFormat="1" applyFont="1" applyAlignment="1">
      <alignment horizontal="right"/>
    </xf>
    <xf numFmtId="49" fontId="14" fillId="0" borderId="7" xfId="2" applyNumberFormat="1" applyFont="1" applyBorder="1" applyAlignment="1">
      <alignment horizontal="center" vertical="center" wrapText="1"/>
    </xf>
    <xf numFmtId="165" fontId="14" fillId="0" borderId="7" xfId="2" applyNumberFormat="1" applyFont="1" applyBorder="1" applyAlignment="1">
      <alignment horizontal="center" vertical="center"/>
    </xf>
    <xf numFmtId="165" fontId="14" fillId="0" borderId="7" xfId="2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8" fillId="0" borderId="0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left" vertical="top" wrapText="1"/>
    </xf>
    <xf numFmtId="0" fontId="50" fillId="0" borderId="19" xfId="2949" applyNumberFormat="1" applyFont="1" applyFill="1" applyBorder="1" applyAlignment="1" applyProtection="1">
      <alignment horizontal="center" vertical="center"/>
    </xf>
    <xf numFmtId="0" fontId="48" fillId="0" borderId="8" xfId="2949" applyNumberFormat="1" applyFont="1" applyFill="1" applyBorder="1" applyAlignment="1" applyProtection="1">
      <alignment horizontal="left" vertical="top"/>
    </xf>
    <xf numFmtId="0" fontId="49" fillId="0" borderId="19" xfId="2949" applyNumberFormat="1" applyFont="1" applyFill="1" applyBorder="1" applyAlignment="1" applyProtection="1">
      <alignment horizontal="left" vertical="top" wrapText="1"/>
    </xf>
    <xf numFmtId="0" fontId="48" fillId="0" borderId="19" xfId="2949" applyNumberFormat="1" applyFont="1" applyFill="1" applyBorder="1" applyAlignment="1" applyProtection="1">
      <alignment horizontal="left" vertical="top" wrapText="1"/>
    </xf>
    <xf numFmtId="0" fontId="49" fillId="0" borderId="0" xfId="2949" applyNumberFormat="1" applyFont="1" applyFill="1" applyBorder="1" applyAlignment="1" applyProtection="1">
      <alignment horizontal="center" vertical="top"/>
    </xf>
    <xf numFmtId="0" fontId="48" fillId="0" borderId="0" xfId="2949" applyNumberFormat="1" applyFont="1" applyFill="1" applyBorder="1" applyAlignment="1" applyProtection="1">
      <alignment horizontal="left" vertical="top"/>
    </xf>
    <xf numFmtId="0" fontId="48" fillId="0" borderId="0" xfId="2949" applyNumberFormat="1" applyFont="1" applyFill="1" applyBorder="1" applyAlignment="1" applyProtection="1">
      <alignment vertical="top" wrapText="1"/>
    </xf>
    <xf numFmtId="0" fontId="48" fillId="0" borderId="0" xfId="2949" applyNumberFormat="1" applyFont="1" applyFill="1" applyBorder="1" applyAlignment="1" applyProtection="1">
      <alignment horizontal="center" wrapText="1"/>
    </xf>
    <xf numFmtId="0" fontId="50" fillId="0" borderId="19" xfId="2949" applyNumberFormat="1" applyFont="1" applyFill="1" applyBorder="1" applyAlignment="1" applyProtection="1">
      <alignment horizontal="center" vertical="top"/>
    </xf>
    <xf numFmtId="0" fontId="48" fillId="0" borderId="8" xfId="2949" applyNumberFormat="1" applyFont="1" applyFill="1" applyBorder="1" applyAlignment="1" applyProtection="1">
      <alignment horizontal="center" wrapText="1"/>
    </xf>
    <xf numFmtId="0" fontId="52" fillId="0" borderId="22" xfId="2949" applyNumberFormat="1" applyFont="1" applyFill="1" applyBorder="1" applyAlignment="1" applyProtection="1">
      <alignment horizontal="left" vertical="center" wrapText="1"/>
    </xf>
    <xf numFmtId="0" fontId="52" fillId="0" borderId="20" xfId="2949" applyNumberFormat="1" applyFont="1" applyFill="1" applyBorder="1" applyAlignment="1" applyProtection="1">
      <alignment horizontal="left" vertical="center" wrapText="1"/>
    </xf>
    <xf numFmtId="0" fontId="52" fillId="0" borderId="23" xfId="2949" applyNumberFormat="1" applyFont="1" applyFill="1" applyBorder="1" applyAlignment="1" applyProtection="1">
      <alignment horizontal="left" vertical="center" wrapText="1"/>
    </xf>
    <xf numFmtId="0" fontId="48" fillId="0" borderId="7" xfId="2949" applyNumberFormat="1" applyFont="1" applyFill="1" applyBorder="1" applyAlignment="1" applyProtection="1">
      <alignment horizontal="center" vertical="center"/>
    </xf>
    <xf numFmtId="0" fontId="51" fillId="0" borderId="0" xfId="2949" applyNumberFormat="1" applyFont="1" applyFill="1" applyBorder="1" applyAlignment="1" applyProtection="1">
      <alignment horizontal="center"/>
    </xf>
    <xf numFmtId="0" fontId="48" fillId="0" borderId="7" xfId="2949" applyNumberFormat="1" applyFont="1" applyFill="1" applyBorder="1" applyAlignment="1" applyProtection="1">
      <alignment horizontal="center" vertical="center" wrapText="1"/>
    </xf>
    <xf numFmtId="0" fontId="50" fillId="0" borderId="19" xfId="2949" applyNumberFormat="1" applyFont="1" applyFill="1" applyBorder="1" applyAlignment="1" applyProtection="1">
      <alignment horizontal="center"/>
    </xf>
    <xf numFmtId="0" fontId="48" fillId="0" borderId="20" xfId="2949" applyNumberFormat="1" applyFont="1" applyFill="1" applyBorder="1" applyAlignment="1" applyProtection="1">
      <alignment horizontal="center"/>
    </xf>
    <xf numFmtId="0" fontId="49" fillId="0" borderId="22" xfId="2949" applyNumberFormat="1" applyFont="1" applyFill="1" applyBorder="1" applyAlignment="1" applyProtection="1">
      <alignment horizontal="left" vertical="center" wrapText="1"/>
    </xf>
    <xf numFmtId="0" fontId="49" fillId="0" borderId="20" xfId="2949" applyNumberFormat="1" applyFont="1" applyFill="1" applyBorder="1" applyAlignment="1" applyProtection="1">
      <alignment horizontal="left" vertical="center" wrapText="1"/>
    </xf>
    <xf numFmtId="0" fontId="49" fillId="0" borderId="23" xfId="2949" applyNumberFormat="1" applyFont="1" applyFill="1" applyBorder="1" applyAlignment="1" applyProtection="1">
      <alignment horizontal="left" vertical="center" wrapText="1"/>
    </xf>
    <xf numFmtId="0" fontId="50" fillId="0" borderId="0" xfId="2949" applyNumberFormat="1" applyFont="1" applyFill="1" applyBorder="1" applyAlignment="1" applyProtection="1">
      <alignment horizontal="left" vertical="top" wrapText="1"/>
    </xf>
    <xf numFmtId="0" fontId="48" fillId="0" borderId="27" xfId="2949" applyNumberFormat="1" applyFont="1" applyFill="1" applyBorder="1" applyAlignment="1" applyProtection="1">
      <alignment horizontal="left" vertical="top" wrapText="1"/>
    </xf>
    <xf numFmtId="0" fontId="50" fillId="0" borderId="19" xfId="0" applyNumberFormat="1" applyFont="1" applyFill="1" applyBorder="1" applyAlignment="1" applyProtection="1">
      <alignment horizontal="center" vertical="center"/>
    </xf>
    <xf numFmtId="0" fontId="48" fillId="0" borderId="8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horizontal="left" vertical="top" wrapText="1"/>
    </xf>
    <xf numFmtId="0" fontId="49" fillId="0" borderId="0" xfId="0" applyNumberFormat="1" applyFont="1" applyFill="1" applyBorder="1" applyAlignment="1" applyProtection="1">
      <alignment horizontal="left" vertical="top" wrapText="1"/>
    </xf>
    <xf numFmtId="0" fontId="48" fillId="0" borderId="27" xfId="0" applyNumberFormat="1" applyFont="1" applyFill="1" applyBorder="1" applyAlignment="1" applyProtection="1">
      <alignment horizontal="left" vertical="top" wrapText="1"/>
    </xf>
    <xf numFmtId="0" fontId="49" fillId="0" borderId="19" xfId="0" applyNumberFormat="1" applyFont="1" applyFill="1" applyBorder="1" applyAlignment="1" applyProtection="1">
      <alignment horizontal="left" vertical="top" wrapText="1"/>
    </xf>
    <xf numFmtId="0" fontId="49" fillId="0" borderId="22" xfId="0" applyNumberFormat="1" applyFont="1" applyFill="1" applyBorder="1" applyAlignment="1" applyProtection="1">
      <alignment horizontal="left" vertical="center" wrapText="1"/>
    </xf>
    <xf numFmtId="0" fontId="49" fillId="0" borderId="20" xfId="0" applyNumberFormat="1" applyFont="1" applyFill="1" applyBorder="1" applyAlignment="1" applyProtection="1">
      <alignment horizontal="left" vertical="center" wrapText="1"/>
    </xf>
    <xf numFmtId="0" fontId="49" fillId="0" borderId="23" xfId="0" applyNumberFormat="1" applyFont="1" applyFill="1" applyBorder="1" applyAlignment="1" applyProtection="1">
      <alignment horizontal="left" vertical="center" wrapText="1"/>
    </xf>
    <xf numFmtId="0" fontId="52" fillId="0" borderId="22" xfId="0" applyNumberFormat="1" applyFont="1" applyFill="1" applyBorder="1" applyAlignment="1" applyProtection="1">
      <alignment horizontal="left" vertical="center" wrapText="1"/>
    </xf>
    <xf numFmtId="0" fontId="52" fillId="0" borderId="20" xfId="0" applyNumberFormat="1" applyFont="1" applyFill="1" applyBorder="1" applyAlignment="1" applyProtection="1">
      <alignment horizontal="left" vertical="center" wrapText="1"/>
    </xf>
    <xf numFmtId="0" fontId="52" fillId="0" borderId="23" xfId="0" applyNumberFormat="1" applyFont="1" applyFill="1" applyBorder="1" applyAlignment="1" applyProtection="1">
      <alignment horizontal="left" vertical="center" wrapText="1"/>
    </xf>
    <xf numFmtId="0" fontId="48" fillId="0" borderId="19" xfId="0" applyNumberFormat="1" applyFont="1" applyFill="1" applyBorder="1" applyAlignment="1" applyProtection="1">
      <alignment horizontal="left" vertical="top" wrapText="1"/>
    </xf>
    <xf numFmtId="0" fontId="50" fillId="0" borderId="0" xfId="0" applyNumberFormat="1" applyFont="1" applyFill="1" applyBorder="1" applyAlignment="1" applyProtection="1">
      <alignment horizontal="left" vertical="top" wrapText="1"/>
    </xf>
    <xf numFmtId="0" fontId="48" fillId="0" borderId="7" xfId="0" applyNumberFormat="1" applyFont="1" applyFill="1" applyBorder="1" applyAlignment="1" applyProtection="1">
      <alignment horizontal="center" vertical="center" wrapText="1"/>
    </xf>
    <xf numFmtId="0" fontId="48" fillId="0" borderId="7" xfId="0" applyNumberFormat="1" applyFont="1" applyFill="1" applyBorder="1" applyAlignment="1" applyProtection="1">
      <alignment horizontal="center" vertical="center"/>
    </xf>
    <xf numFmtId="0" fontId="48" fillId="0" borderId="8" xfId="0" applyNumberFormat="1" applyFont="1" applyFill="1" applyBorder="1" applyAlignment="1" applyProtection="1">
      <alignment horizontal="center" wrapText="1"/>
    </xf>
    <xf numFmtId="0" fontId="50" fillId="0" borderId="19" xfId="0" applyNumberFormat="1" applyFont="1" applyFill="1" applyBorder="1" applyAlignment="1" applyProtection="1">
      <alignment horizontal="center" vertical="top"/>
    </xf>
    <xf numFmtId="0" fontId="50" fillId="0" borderId="19" xfId="0" applyNumberFormat="1" applyFont="1" applyFill="1" applyBorder="1" applyAlignment="1" applyProtection="1">
      <alignment horizontal="center"/>
    </xf>
    <xf numFmtId="0" fontId="48" fillId="0" borderId="20" xfId="0" applyNumberFormat="1" applyFont="1" applyFill="1" applyBorder="1" applyAlignment="1" applyProtection="1">
      <alignment horizontal="center"/>
    </xf>
    <xf numFmtId="0" fontId="48" fillId="0" borderId="0" xfId="0" applyNumberFormat="1" applyFont="1" applyFill="1" applyBorder="1" applyAlignment="1" applyProtection="1">
      <alignment horizontal="center" wrapText="1"/>
    </xf>
    <xf numFmtId="0" fontId="51" fillId="0" borderId="0" xfId="0" applyNumberFormat="1" applyFont="1" applyFill="1" applyBorder="1" applyAlignment="1" applyProtection="1">
      <alignment horizontal="center"/>
    </xf>
    <xf numFmtId="0" fontId="49" fillId="0" borderId="0" xfId="0" applyNumberFormat="1" applyFont="1" applyFill="1" applyBorder="1" applyAlignment="1" applyProtection="1">
      <alignment horizontal="center" vertical="top"/>
    </xf>
    <xf numFmtId="0" fontId="48" fillId="0" borderId="0" xfId="0" applyNumberFormat="1" applyFont="1" applyFill="1" applyBorder="1" applyAlignment="1" applyProtection="1">
      <alignment horizontal="left" vertical="top"/>
    </xf>
    <xf numFmtId="0" fontId="48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horizontal="left" vertical="top" wrapText="1"/>
    </xf>
  </cellXfs>
  <cellStyles count="2955">
    <cellStyle name="Comma" xfId="3"/>
    <cellStyle name="Comma [0]" xfId="4"/>
    <cellStyle name="Comma [0] 2" xfId="5"/>
    <cellStyle name="Currency" xfId="6"/>
    <cellStyle name="Currency [0]" xfId="7"/>
    <cellStyle name="Currency [0] 2" xfId="8"/>
    <cellStyle name="Currency 2" xfId="9"/>
    <cellStyle name="Currency 3" xfId="10"/>
    <cellStyle name="Currency 4" xfId="11"/>
    <cellStyle name="Currency 5" xfId="12"/>
    <cellStyle name="Normal" xfId="1"/>
    <cellStyle name="Normal 2" xfId="13"/>
    <cellStyle name="Percent" xfId="14"/>
    <cellStyle name="Акт" xfId="15"/>
    <cellStyle name="АктМТСН" xfId="16"/>
    <cellStyle name="АктМТСН 10" xfId="17"/>
    <cellStyle name="АктМТСН 11" xfId="18"/>
    <cellStyle name="АктМТСН 12" xfId="19"/>
    <cellStyle name="АктМТСН 13" xfId="20"/>
    <cellStyle name="АктМТСН 14" xfId="21"/>
    <cellStyle name="АктМТСН 15" xfId="22"/>
    <cellStyle name="АктМТСН 16" xfId="23"/>
    <cellStyle name="АктМТСН 17" xfId="24"/>
    <cellStyle name="АктМТСН 18" xfId="25"/>
    <cellStyle name="АктМТСН 19" xfId="26"/>
    <cellStyle name="АктМТСН 2" xfId="27"/>
    <cellStyle name="АктМТСН 20" xfId="28"/>
    <cellStyle name="АктМТСН 21" xfId="29"/>
    <cellStyle name="АктМТСН 22" xfId="30"/>
    <cellStyle name="АктМТСН 23" xfId="31"/>
    <cellStyle name="АктМТСН 24" xfId="32"/>
    <cellStyle name="АктМТСН 25" xfId="33"/>
    <cellStyle name="АктМТСН 26" xfId="34"/>
    <cellStyle name="АктМТСН 27" xfId="35"/>
    <cellStyle name="АктМТСН 28" xfId="36"/>
    <cellStyle name="АктМТСН 29" xfId="37"/>
    <cellStyle name="АктМТСН 3" xfId="38"/>
    <cellStyle name="АктМТСН 30" xfId="39"/>
    <cellStyle name="АктМТСН 31" xfId="40"/>
    <cellStyle name="АктМТСН 32" xfId="41"/>
    <cellStyle name="АктМТСН 33" xfId="42"/>
    <cellStyle name="АктМТСН 34" xfId="43"/>
    <cellStyle name="АктМТСН 35" xfId="44"/>
    <cellStyle name="АктМТСН 36" xfId="45"/>
    <cellStyle name="АктМТСН 37" xfId="46"/>
    <cellStyle name="АктМТСН 38" xfId="47"/>
    <cellStyle name="АктМТСН 39" xfId="48"/>
    <cellStyle name="АктМТСН 4" xfId="49"/>
    <cellStyle name="АктМТСН 40" xfId="50"/>
    <cellStyle name="АктМТСН 41" xfId="51"/>
    <cellStyle name="АктМТСН 42" xfId="52"/>
    <cellStyle name="АктМТСН 43" xfId="53"/>
    <cellStyle name="АктМТСН 44" xfId="54"/>
    <cellStyle name="АктМТСН 45" xfId="55"/>
    <cellStyle name="АктМТСН 46" xfId="56"/>
    <cellStyle name="АктМТСН 47" xfId="57"/>
    <cellStyle name="АктМТСН 48" xfId="58"/>
    <cellStyle name="АктМТСН 49" xfId="59"/>
    <cellStyle name="АктМТСН 5" xfId="60"/>
    <cellStyle name="АктМТСН 50" xfId="61"/>
    <cellStyle name="АктМТСН 51" xfId="62"/>
    <cellStyle name="АктМТСН 52" xfId="63"/>
    <cellStyle name="АктМТСН 53" xfId="64"/>
    <cellStyle name="АктМТСН 54" xfId="65"/>
    <cellStyle name="АктМТСН 55" xfId="66"/>
    <cellStyle name="АктМТСН 56" xfId="67"/>
    <cellStyle name="АктМТСН 57" xfId="68"/>
    <cellStyle name="АктМТСН 58" xfId="69"/>
    <cellStyle name="АктМТСН 59" xfId="70"/>
    <cellStyle name="АктМТСН 6" xfId="71"/>
    <cellStyle name="АктМТСН 60" xfId="72"/>
    <cellStyle name="АктМТСН 61" xfId="73"/>
    <cellStyle name="АктМТСН 62" xfId="74"/>
    <cellStyle name="АктМТСН 63" xfId="75"/>
    <cellStyle name="АктМТСН 64" xfId="76"/>
    <cellStyle name="АктМТСН 65" xfId="77"/>
    <cellStyle name="АктМТСН 66" xfId="78"/>
    <cellStyle name="АктМТСН 67" xfId="79"/>
    <cellStyle name="АктМТСН 68" xfId="80"/>
    <cellStyle name="АктМТСН 69" xfId="81"/>
    <cellStyle name="АктМТСН 7" xfId="82"/>
    <cellStyle name="АктМТСН 70" xfId="83"/>
    <cellStyle name="АктМТСН 71" xfId="84"/>
    <cellStyle name="АктМТСН 72" xfId="85"/>
    <cellStyle name="АктМТСН 73" xfId="86"/>
    <cellStyle name="АктМТСН 74" xfId="87"/>
    <cellStyle name="АктМТСН 75" xfId="88"/>
    <cellStyle name="АктМТСН 76" xfId="89"/>
    <cellStyle name="АктМТСН 8" xfId="90"/>
    <cellStyle name="АктМТСН 9" xfId="9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 10" xfId="156"/>
    <cellStyle name="Акцент2 11" xfId="157"/>
    <cellStyle name="Акцент2 12" xfId="158"/>
    <cellStyle name="Акцент2 13" xfId="159"/>
    <cellStyle name="Акцент2 14" xfId="160"/>
    <cellStyle name="Акцент2 15" xfId="161"/>
    <cellStyle name="Акцент2 16" xfId="162"/>
    <cellStyle name="Акцент2 17" xfId="163"/>
    <cellStyle name="Акцент2 18" xfId="164"/>
    <cellStyle name="Акцент2 19" xfId="165"/>
    <cellStyle name="Акцент2 2" xfId="166"/>
    <cellStyle name="Акцент2 2 10" xfId="167"/>
    <cellStyle name="Акцент2 2 11" xfId="168"/>
    <cellStyle name="Акцент2 2 12" xfId="169"/>
    <cellStyle name="Акцент2 2 13" xfId="170"/>
    <cellStyle name="Акцент2 2 14" xfId="171"/>
    <cellStyle name="Акцент2 2 15" xfId="172"/>
    <cellStyle name="Акцент2 2 16" xfId="173"/>
    <cellStyle name="Акцент2 2 17" xfId="174"/>
    <cellStyle name="Акцент2 2 18" xfId="175"/>
    <cellStyle name="Акцент2 2 19" xfId="176"/>
    <cellStyle name="Акцент2 2 2" xfId="177"/>
    <cellStyle name="Акцент2 2 20" xfId="178"/>
    <cellStyle name="Акцент2 2 21" xfId="179"/>
    <cellStyle name="Акцент2 2 22" xfId="180"/>
    <cellStyle name="Акцент2 2 23" xfId="181"/>
    <cellStyle name="Акцент2 2 24" xfId="182"/>
    <cellStyle name="Акцент2 2 25" xfId="183"/>
    <cellStyle name="Акцент2 2 26" xfId="184"/>
    <cellStyle name="Акцент2 2 27" xfId="185"/>
    <cellStyle name="Акцент2 2 28" xfId="186"/>
    <cellStyle name="Акцент2 2 29" xfId="187"/>
    <cellStyle name="Акцент2 2 3" xfId="188"/>
    <cellStyle name="Акцент2 2 30" xfId="189"/>
    <cellStyle name="Акцент2 2 4" xfId="190"/>
    <cellStyle name="Акцент2 2 5" xfId="191"/>
    <cellStyle name="Акцент2 2 6" xfId="192"/>
    <cellStyle name="Акцент2 2 7" xfId="193"/>
    <cellStyle name="Акцент2 2 8" xfId="194"/>
    <cellStyle name="Акцент2 2 9" xfId="195"/>
    <cellStyle name="Акцент2 20" xfId="196"/>
    <cellStyle name="Акцент2 21" xfId="197"/>
    <cellStyle name="Акцент2 22" xfId="198"/>
    <cellStyle name="Акцент2 23" xfId="199"/>
    <cellStyle name="Акцент2 24" xfId="200"/>
    <cellStyle name="Акцент2 25" xfId="201"/>
    <cellStyle name="Акцент2 26" xfId="202"/>
    <cellStyle name="Акцент2 27" xfId="203"/>
    <cellStyle name="Акцент2 28" xfId="204"/>
    <cellStyle name="Акцент2 29" xfId="205"/>
    <cellStyle name="Акцент2 3" xfId="206"/>
    <cellStyle name="Акцент2 30" xfId="207"/>
    <cellStyle name="Акцент2 31" xfId="208"/>
    <cellStyle name="Акцент2 32" xfId="209"/>
    <cellStyle name="Акцент2 33" xfId="210"/>
    <cellStyle name="Акцент2 34" xfId="211"/>
    <cellStyle name="Акцент2 35" xfId="212"/>
    <cellStyle name="Акцент2 36" xfId="213"/>
    <cellStyle name="Акцент2 4" xfId="214"/>
    <cellStyle name="Акцент2 5" xfId="215"/>
    <cellStyle name="Акцент2 6" xfId="216"/>
    <cellStyle name="Акцент2 7" xfId="217"/>
    <cellStyle name="Акцент2 8" xfId="218"/>
    <cellStyle name="Акцент2 9" xfId="219"/>
    <cellStyle name="Акцент3 10" xfId="220"/>
    <cellStyle name="Акцент3 11" xfId="221"/>
    <cellStyle name="Акцент3 12" xfId="222"/>
    <cellStyle name="Акцент3 13" xfId="223"/>
    <cellStyle name="Акцент3 14" xfId="224"/>
    <cellStyle name="Акцент3 15" xfId="225"/>
    <cellStyle name="Акцент3 16" xfId="226"/>
    <cellStyle name="Акцент3 17" xfId="227"/>
    <cellStyle name="Акцент3 18" xfId="228"/>
    <cellStyle name="Акцент3 19" xfId="229"/>
    <cellStyle name="Акцент3 2" xfId="230"/>
    <cellStyle name="Акцент3 2 10" xfId="231"/>
    <cellStyle name="Акцент3 2 11" xfId="232"/>
    <cellStyle name="Акцент3 2 12" xfId="233"/>
    <cellStyle name="Акцент3 2 13" xfId="234"/>
    <cellStyle name="Акцент3 2 14" xfId="235"/>
    <cellStyle name="Акцент3 2 15" xfId="236"/>
    <cellStyle name="Акцент3 2 16" xfId="237"/>
    <cellStyle name="Акцент3 2 17" xfId="238"/>
    <cellStyle name="Акцент3 2 18" xfId="239"/>
    <cellStyle name="Акцент3 2 19" xfId="240"/>
    <cellStyle name="Акцент3 2 2" xfId="241"/>
    <cellStyle name="Акцент3 2 20" xfId="242"/>
    <cellStyle name="Акцент3 2 21" xfId="243"/>
    <cellStyle name="Акцент3 2 22" xfId="244"/>
    <cellStyle name="Акцент3 2 23" xfId="245"/>
    <cellStyle name="Акцент3 2 24" xfId="246"/>
    <cellStyle name="Акцент3 2 25" xfId="247"/>
    <cellStyle name="Акцент3 2 26" xfId="248"/>
    <cellStyle name="Акцент3 2 27" xfId="249"/>
    <cellStyle name="Акцент3 2 28" xfId="250"/>
    <cellStyle name="Акцент3 2 29" xfId="251"/>
    <cellStyle name="Акцент3 2 3" xfId="252"/>
    <cellStyle name="Акцент3 2 30" xfId="253"/>
    <cellStyle name="Акцент3 2 4" xfId="254"/>
    <cellStyle name="Акцент3 2 5" xfId="255"/>
    <cellStyle name="Акцент3 2 6" xfId="256"/>
    <cellStyle name="Акцент3 2 7" xfId="257"/>
    <cellStyle name="Акцент3 2 8" xfId="258"/>
    <cellStyle name="Акцент3 2 9" xfId="259"/>
    <cellStyle name="Акцент3 20" xfId="260"/>
    <cellStyle name="Акцент3 21" xfId="261"/>
    <cellStyle name="Акцент3 22" xfId="262"/>
    <cellStyle name="Акцент3 23" xfId="263"/>
    <cellStyle name="Акцент3 24" xfId="264"/>
    <cellStyle name="Акцент3 25" xfId="265"/>
    <cellStyle name="Акцент3 26" xfId="266"/>
    <cellStyle name="Акцент3 27" xfId="267"/>
    <cellStyle name="Акцент3 28" xfId="268"/>
    <cellStyle name="Акцент3 29" xfId="269"/>
    <cellStyle name="Акцент3 3" xfId="270"/>
    <cellStyle name="Акцент3 30" xfId="271"/>
    <cellStyle name="Акцент3 31" xfId="272"/>
    <cellStyle name="Акцент3 32" xfId="273"/>
    <cellStyle name="Акцент3 33" xfId="274"/>
    <cellStyle name="Акцент3 34" xfId="275"/>
    <cellStyle name="Акцент3 35" xfId="276"/>
    <cellStyle name="Акцент3 36" xfId="277"/>
    <cellStyle name="Акцент3 4" xfId="278"/>
    <cellStyle name="Акцент3 5" xfId="279"/>
    <cellStyle name="Акцент3 6" xfId="280"/>
    <cellStyle name="Акцент3 7" xfId="281"/>
    <cellStyle name="Акцент3 8" xfId="282"/>
    <cellStyle name="Акцент3 9" xfId="283"/>
    <cellStyle name="Акцент4 10" xfId="284"/>
    <cellStyle name="Акцент4 11" xfId="285"/>
    <cellStyle name="Акцент4 12" xfId="286"/>
    <cellStyle name="Акцент4 13" xfId="287"/>
    <cellStyle name="Акцент4 14" xfId="288"/>
    <cellStyle name="Акцент4 15" xfId="289"/>
    <cellStyle name="Акцент4 16" xfId="290"/>
    <cellStyle name="Акцент4 17" xfId="291"/>
    <cellStyle name="Акцент4 18" xfId="292"/>
    <cellStyle name="Акцент4 19" xfId="293"/>
    <cellStyle name="Акцент4 2" xfId="294"/>
    <cellStyle name="Акцент4 2 10" xfId="295"/>
    <cellStyle name="Акцент4 2 11" xfId="296"/>
    <cellStyle name="Акцент4 2 12" xfId="297"/>
    <cellStyle name="Акцент4 2 13" xfId="298"/>
    <cellStyle name="Акцент4 2 14" xfId="299"/>
    <cellStyle name="Акцент4 2 15" xfId="300"/>
    <cellStyle name="Акцент4 2 16" xfId="301"/>
    <cellStyle name="Акцент4 2 17" xfId="302"/>
    <cellStyle name="Акцент4 2 18" xfId="303"/>
    <cellStyle name="Акцент4 2 19" xfId="304"/>
    <cellStyle name="Акцент4 2 2" xfId="305"/>
    <cellStyle name="Акцент4 2 20" xfId="306"/>
    <cellStyle name="Акцент4 2 21" xfId="307"/>
    <cellStyle name="Акцент4 2 22" xfId="308"/>
    <cellStyle name="Акцент4 2 23" xfId="309"/>
    <cellStyle name="Акцент4 2 24" xfId="310"/>
    <cellStyle name="Акцент4 2 25" xfId="311"/>
    <cellStyle name="Акцент4 2 26" xfId="312"/>
    <cellStyle name="Акцент4 2 27" xfId="313"/>
    <cellStyle name="Акцент4 2 28" xfId="314"/>
    <cellStyle name="Акцент4 2 29" xfId="315"/>
    <cellStyle name="Акцент4 2 3" xfId="316"/>
    <cellStyle name="Акцент4 2 30" xfId="317"/>
    <cellStyle name="Акцент4 2 4" xfId="318"/>
    <cellStyle name="Акцент4 2 5" xfId="319"/>
    <cellStyle name="Акцент4 2 6" xfId="320"/>
    <cellStyle name="Акцент4 2 7" xfId="321"/>
    <cellStyle name="Акцент4 2 8" xfId="322"/>
    <cellStyle name="Акцент4 2 9" xfId="323"/>
    <cellStyle name="Акцент4 20" xfId="324"/>
    <cellStyle name="Акцент4 21" xfId="325"/>
    <cellStyle name="Акцент4 22" xfId="326"/>
    <cellStyle name="Акцент4 23" xfId="327"/>
    <cellStyle name="Акцент4 24" xfId="328"/>
    <cellStyle name="Акцент4 25" xfId="329"/>
    <cellStyle name="Акцент4 26" xfId="330"/>
    <cellStyle name="Акцент4 27" xfId="331"/>
    <cellStyle name="Акцент4 28" xfId="332"/>
    <cellStyle name="Акцент4 29" xfId="333"/>
    <cellStyle name="Акцент4 3" xfId="334"/>
    <cellStyle name="Акцент4 30" xfId="335"/>
    <cellStyle name="Акцент4 31" xfId="336"/>
    <cellStyle name="Акцент4 32" xfId="337"/>
    <cellStyle name="Акцент4 33" xfId="338"/>
    <cellStyle name="Акцент4 34" xfId="339"/>
    <cellStyle name="Акцент4 35" xfId="340"/>
    <cellStyle name="Акцент4 36" xfId="341"/>
    <cellStyle name="Акцент4 4" xfId="342"/>
    <cellStyle name="Акцент4 5" xfId="343"/>
    <cellStyle name="Акцент4 6" xfId="344"/>
    <cellStyle name="Акцент4 7" xfId="345"/>
    <cellStyle name="Акцент4 8" xfId="346"/>
    <cellStyle name="Акцент4 9" xfId="347"/>
    <cellStyle name="Акцент5 10" xfId="348"/>
    <cellStyle name="Акцент5 11" xfId="349"/>
    <cellStyle name="Акцент5 12" xfId="350"/>
    <cellStyle name="Акцент5 13" xfId="351"/>
    <cellStyle name="Акцент5 14" xfId="352"/>
    <cellStyle name="Акцент5 15" xfId="353"/>
    <cellStyle name="Акцент5 16" xfId="354"/>
    <cellStyle name="Акцент5 17" xfId="355"/>
    <cellStyle name="Акцент5 18" xfId="356"/>
    <cellStyle name="Акцент5 19" xfId="357"/>
    <cellStyle name="Акцент5 2" xfId="358"/>
    <cellStyle name="Акцент5 2 10" xfId="359"/>
    <cellStyle name="Акцент5 2 11" xfId="360"/>
    <cellStyle name="Акцент5 2 12" xfId="361"/>
    <cellStyle name="Акцент5 2 13" xfId="362"/>
    <cellStyle name="Акцент5 2 14" xfId="363"/>
    <cellStyle name="Акцент5 2 15" xfId="364"/>
    <cellStyle name="Акцент5 2 16" xfId="365"/>
    <cellStyle name="Акцент5 2 17" xfId="366"/>
    <cellStyle name="Акцент5 2 18" xfId="367"/>
    <cellStyle name="Акцент5 2 19" xfId="368"/>
    <cellStyle name="Акцент5 2 2" xfId="369"/>
    <cellStyle name="Акцент5 2 20" xfId="370"/>
    <cellStyle name="Акцент5 2 21" xfId="371"/>
    <cellStyle name="Акцент5 2 22" xfId="372"/>
    <cellStyle name="Акцент5 2 23" xfId="373"/>
    <cellStyle name="Акцент5 2 24" xfId="374"/>
    <cellStyle name="Акцент5 2 25" xfId="375"/>
    <cellStyle name="Акцент5 2 26" xfId="376"/>
    <cellStyle name="Акцент5 2 27" xfId="377"/>
    <cellStyle name="Акцент5 2 28" xfId="378"/>
    <cellStyle name="Акцент5 2 29" xfId="379"/>
    <cellStyle name="Акцент5 2 3" xfId="380"/>
    <cellStyle name="Акцент5 2 30" xfId="381"/>
    <cellStyle name="Акцент5 2 4" xfId="382"/>
    <cellStyle name="Акцент5 2 5" xfId="383"/>
    <cellStyle name="Акцент5 2 6" xfId="384"/>
    <cellStyle name="Акцент5 2 7" xfId="385"/>
    <cellStyle name="Акцент5 2 8" xfId="386"/>
    <cellStyle name="Акцент5 2 9" xfId="387"/>
    <cellStyle name="Акцент5 20" xfId="388"/>
    <cellStyle name="Акцент5 21" xfId="389"/>
    <cellStyle name="Акцент5 22" xfId="390"/>
    <cellStyle name="Акцент5 23" xfId="391"/>
    <cellStyle name="Акцент5 24" xfId="392"/>
    <cellStyle name="Акцент5 25" xfId="393"/>
    <cellStyle name="Акцент5 26" xfId="394"/>
    <cellStyle name="Акцент5 27" xfId="395"/>
    <cellStyle name="Акцент5 28" xfId="396"/>
    <cellStyle name="Акцент5 29" xfId="397"/>
    <cellStyle name="Акцент5 3" xfId="398"/>
    <cellStyle name="Акцент5 30" xfId="399"/>
    <cellStyle name="Акцент5 31" xfId="400"/>
    <cellStyle name="Акцент5 32" xfId="401"/>
    <cellStyle name="Акцент5 33" xfId="402"/>
    <cellStyle name="Акцент5 34" xfId="403"/>
    <cellStyle name="Акцент5 35" xfId="404"/>
    <cellStyle name="Акцент5 36" xfId="405"/>
    <cellStyle name="Акцент5 4" xfId="406"/>
    <cellStyle name="Акцент5 5" xfId="407"/>
    <cellStyle name="Акцент5 6" xfId="408"/>
    <cellStyle name="Акцент5 7" xfId="409"/>
    <cellStyle name="Акцент5 8" xfId="410"/>
    <cellStyle name="Акцент5 9" xfId="411"/>
    <cellStyle name="Акцент6 10" xfId="412"/>
    <cellStyle name="Акцент6 11" xfId="413"/>
    <cellStyle name="Акцент6 12" xfId="414"/>
    <cellStyle name="Акцент6 13" xfId="415"/>
    <cellStyle name="Акцент6 14" xfId="416"/>
    <cellStyle name="Акцент6 15" xfId="417"/>
    <cellStyle name="Акцент6 16" xfId="418"/>
    <cellStyle name="Акцент6 17" xfId="419"/>
    <cellStyle name="Акцент6 18" xfId="420"/>
    <cellStyle name="Акцент6 19" xfId="421"/>
    <cellStyle name="Акцент6 2" xfId="422"/>
    <cellStyle name="Акцент6 2 10" xfId="423"/>
    <cellStyle name="Акцент6 2 11" xfId="424"/>
    <cellStyle name="Акцент6 2 12" xfId="425"/>
    <cellStyle name="Акцент6 2 13" xfId="426"/>
    <cellStyle name="Акцент6 2 14" xfId="427"/>
    <cellStyle name="Акцент6 2 15" xfId="428"/>
    <cellStyle name="Акцент6 2 16" xfId="429"/>
    <cellStyle name="Акцент6 2 17" xfId="430"/>
    <cellStyle name="Акцент6 2 18" xfId="431"/>
    <cellStyle name="Акцент6 2 19" xfId="432"/>
    <cellStyle name="Акцент6 2 2" xfId="433"/>
    <cellStyle name="Акцент6 2 20" xfId="434"/>
    <cellStyle name="Акцент6 2 21" xfId="435"/>
    <cellStyle name="Акцент6 2 22" xfId="436"/>
    <cellStyle name="Акцент6 2 23" xfId="437"/>
    <cellStyle name="Акцент6 2 24" xfId="438"/>
    <cellStyle name="Акцент6 2 25" xfId="439"/>
    <cellStyle name="Акцент6 2 26" xfId="440"/>
    <cellStyle name="Акцент6 2 27" xfId="441"/>
    <cellStyle name="Акцент6 2 28" xfId="442"/>
    <cellStyle name="Акцент6 2 29" xfId="443"/>
    <cellStyle name="Акцент6 2 3" xfId="444"/>
    <cellStyle name="Акцент6 2 30" xfId="445"/>
    <cellStyle name="Акцент6 2 4" xfId="446"/>
    <cellStyle name="Акцент6 2 5" xfId="447"/>
    <cellStyle name="Акцент6 2 6" xfId="448"/>
    <cellStyle name="Акцент6 2 7" xfId="449"/>
    <cellStyle name="Акцент6 2 8" xfId="450"/>
    <cellStyle name="Акцент6 2 9" xfId="451"/>
    <cellStyle name="Акцент6 20" xfId="452"/>
    <cellStyle name="Акцент6 21" xfId="453"/>
    <cellStyle name="Акцент6 22" xfId="454"/>
    <cellStyle name="Акцент6 23" xfId="455"/>
    <cellStyle name="Акцент6 24" xfId="456"/>
    <cellStyle name="Акцент6 25" xfId="457"/>
    <cellStyle name="Акцент6 26" xfId="458"/>
    <cellStyle name="Акцент6 27" xfId="459"/>
    <cellStyle name="Акцент6 28" xfId="460"/>
    <cellStyle name="Акцент6 29" xfId="461"/>
    <cellStyle name="Акцент6 3" xfId="462"/>
    <cellStyle name="Акцент6 30" xfId="463"/>
    <cellStyle name="Акцент6 31" xfId="464"/>
    <cellStyle name="Акцент6 32" xfId="465"/>
    <cellStyle name="Акцент6 33" xfId="466"/>
    <cellStyle name="Акцент6 34" xfId="467"/>
    <cellStyle name="Акцент6 35" xfId="468"/>
    <cellStyle name="Акцент6 36" xfId="469"/>
    <cellStyle name="Акцент6 4" xfId="470"/>
    <cellStyle name="Акцент6 5" xfId="471"/>
    <cellStyle name="Акцент6 6" xfId="472"/>
    <cellStyle name="Акцент6 7" xfId="473"/>
    <cellStyle name="Акцент6 8" xfId="474"/>
    <cellStyle name="Акцент6 9" xfId="475"/>
    <cellStyle name="Ввод  10" xfId="476"/>
    <cellStyle name="Ввод  11" xfId="477"/>
    <cellStyle name="Ввод  12" xfId="478"/>
    <cellStyle name="Ввод  13" xfId="479"/>
    <cellStyle name="Ввод  14" xfId="480"/>
    <cellStyle name="Ввод  15" xfId="481"/>
    <cellStyle name="Ввод  16" xfId="482"/>
    <cellStyle name="Ввод  17" xfId="483"/>
    <cellStyle name="Ввод  18" xfId="484"/>
    <cellStyle name="Ввод  19" xfId="485"/>
    <cellStyle name="Ввод  2" xfId="486"/>
    <cellStyle name="Ввод  2 10" xfId="487"/>
    <cellStyle name="Ввод  2 11" xfId="488"/>
    <cellStyle name="Ввод  2 12" xfId="489"/>
    <cellStyle name="Ввод  2 13" xfId="490"/>
    <cellStyle name="Ввод  2 14" xfId="491"/>
    <cellStyle name="Ввод  2 15" xfId="492"/>
    <cellStyle name="Ввод  2 16" xfId="493"/>
    <cellStyle name="Ввод  2 17" xfId="494"/>
    <cellStyle name="Ввод  2 18" xfId="495"/>
    <cellStyle name="Ввод  2 19" xfId="496"/>
    <cellStyle name="Ввод  2 2" xfId="497"/>
    <cellStyle name="Ввод  2 20" xfId="498"/>
    <cellStyle name="Ввод  2 21" xfId="499"/>
    <cellStyle name="Ввод  2 22" xfId="500"/>
    <cellStyle name="Ввод  2 23" xfId="501"/>
    <cellStyle name="Ввод  2 24" xfId="502"/>
    <cellStyle name="Ввод  2 25" xfId="503"/>
    <cellStyle name="Ввод  2 26" xfId="504"/>
    <cellStyle name="Ввод  2 27" xfId="505"/>
    <cellStyle name="Ввод  2 28" xfId="506"/>
    <cellStyle name="Ввод  2 29" xfId="507"/>
    <cellStyle name="Ввод  2 3" xfId="508"/>
    <cellStyle name="Ввод  2 30" xfId="509"/>
    <cellStyle name="Ввод  2 4" xfId="510"/>
    <cellStyle name="Ввод  2 5" xfId="511"/>
    <cellStyle name="Ввод  2 6" xfId="512"/>
    <cellStyle name="Ввод  2 7" xfId="513"/>
    <cellStyle name="Ввод  2 8" xfId="514"/>
    <cellStyle name="Ввод  2 9" xfId="515"/>
    <cellStyle name="Ввод  20" xfId="516"/>
    <cellStyle name="Ввод  21" xfId="517"/>
    <cellStyle name="Ввод  22" xfId="518"/>
    <cellStyle name="Ввод  23" xfId="519"/>
    <cellStyle name="Ввод  24" xfId="520"/>
    <cellStyle name="Ввод  25" xfId="521"/>
    <cellStyle name="Ввод  26" xfId="522"/>
    <cellStyle name="Ввод  27" xfId="523"/>
    <cellStyle name="Ввод  28" xfId="524"/>
    <cellStyle name="Ввод  29" xfId="525"/>
    <cellStyle name="Ввод  3" xfId="526"/>
    <cellStyle name="Ввод  30" xfId="527"/>
    <cellStyle name="Ввод  31" xfId="528"/>
    <cellStyle name="Ввод  32" xfId="529"/>
    <cellStyle name="Ввод  33" xfId="530"/>
    <cellStyle name="Ввод  34" xfId="531"/>
    <cellStyle name="Ввод  35" xfId="532"/>
    <cellStyle name="Ввод  36" xfId="533"/>
    <cellStyle name="Ввод  4" xfId="534"/>
    <cellStyle name="Ввод  5" xfId="535"/>
    <cellStyle name="Ввод  6" xfId="536"/>
    <cellStyle name="Ввод  7" xfId="537"/>
    <cellStyle name="Ввод  8" xfId="538"/>
    <cellStyle name="Ввод  9" xfId="539"/>
    <cellStyle name="ВедРесурсов" xfId="540"/>
    <cellStyle name="ВедРесурсовАкт" xfId="541"/>
    <cellStyle name="Вывод 10" xfId="542"/>
    <cellStyle name="Вывод 11" xfId="543"/>
    <cellStyle name="Вывод 12" xfId="544"/>
    <cellStyle name="Вывод 13" xfId="545"/>
    <cellStyle name="Вывод 14" xfId="546"/>
    <cellStyle name="Вывод 15" xfId="547"/>
    <cellStyle name="Вывод 16" xfId="548"/>
    <cellStyle name="Вывод 17" xfId="549"/>
    <cellStyle name="Вывод 18" xfId="550"/>
    <cellStyle name="Вывод 19" xfId="551"/>
    <cellStyle name="Вывод 2" xfId="552"/>
    <cellStyle name="Вывод 2 10" xfId="553"/>
    <cellStyle name="Вывод 2 11" xfId="554"/>
    <cellStyle name="Вывод 2 12" xfId="555"/>
    <cellStyle name="Вывод 2 13" xfId="556"/>
    <cellStyle name="Вывод 2 14" xfId="557"/>
    <cellStyle name="Вывод 2 15" xfId="558"/>
    <cellStyle name="Вывод 2 16" xfId="559"/>
    <cellStyle name="Вывод 2 17" xfId="560"/>
    <cellStyle name="Вывод 2 18" xfId="561"/>
    <cellStyle name="Вывод 2 19" xfId="562"/>
    <cellStyle name="Вывод 2 2" xfId="563"/>
    <cellStyle name="Вывод 2 20" xfId="564"/>
    <cellStyle name="Вывод 2 21" xfId="565"/>
    <cellStyle name="Вывод 2 22" xfId="566"/>
    <cellStyle name="Вывод 2 23" xfId="567"/>
    <cellStyle name="Вывод 2 24" xfId="568"/>
    <cellStyle name="Вывод 2 25" xfId="569"/>
    <cellStyle name="Вывод 2 26" xfId="570"/>
    <cellStyle name="Вывод 2 27" xfId="571"/>
    <cellStyle name="Вывод 2 28" xfId="572"/>
    <cellStyle name="Вывод 2 29" xfId="573"/>
    <cellStyle name="Вывод 2 3" xfId="574"/>
    <cellStyle name="Вывод 2 30" xfId="575"/>
    <cellStyle name="Вывод 2 4" xfId="576"/>
    <cellStyle name="Вывод 2 5" xfId="577"/>
    <cellStyle name="Вывод 2 6" xfId="578"/>
    <cellStyle name="Вывод 2 7" xfId="579"/>
    <cellStyle name="Вывод 2 8" xfId="580"/>
    <cellStyle name="Вывод 2 9" xfId="581"/>
    <cellStyle name="Вывод 20" xfId="582"/>
    <cellStyle name="Вывод 21" xfId="583"/>
    <cellStyle name="Вывод 22" xfId="584"/>
    <cellStyle name="Вывод 23" xfId="585"/>
    <cellStyle name="Вывод 24" xfId="586"/>
    <cellStyle name="Вывод 25" xfId="587"/>
    <cellStyle name="Вывод 26" xfId="588"/>
    <cellStyle name="Вывод 27" xfId="589"/>
    <cellStyle name="Вывод 28" xfId="590"/>
    <cellStyle name="Вывод 29" xfId="591"/>
    <cellStyle name="Вывод 3" xfId="592"/>
    <cellStyle name="Вывод 30" xfId="593"/>
    <cellStyle name="Вывод 31" xfId="594"/>
    <cellStyle name="Вывод 32" xfId="595"/>
    <cellStyle name="Вывод 33" xfId="596"/>
    <cellStyle name="Вывод 34" xfId="597"/>
    <cellStyle name="Вывод 35" xfId="598"/>
    <cellStyle name="Вывод 36" xfId="599"/>
    <cellStyle name="Вывод 4" xfId="600"/>
    <cellStyle name="Вывод 5" xfId="601"/>
    <cellStyle name="Вывод 6" xfId="602"/>
    <cellStyle name="Вывод 7" xfId="603"/>
    <cellStyle name="Вывод 8" xfId="604"/>
    <cellStyle name="Вывод 9" xfId="605"/>
    <cellStyle name="Вычисление 10" xfId="606"/>
    <cellStyle name="Вычисление 11" xfId="607"/>
    <cellStyle name="Вычисление 12" xfId="608"/>
    <cellStyle name="Вычисление 13" xfId="609"/>
    <cellStyle name="Вычисление 14" xfId="610"/>
    <cellStyle name="Вычисление 15" xfId="611"/>
    <cellStyle name="Вычисление 16" xfId="612"/>
    <cellStyle name="Вычисление 17" xfId="613"/>
    <cellStyle name="Вычисление 18" xfId="614"/>
    <cellStyle name="Вычисление 19" xfId="615"/>
    <cellStyle name="Вычисление 2" xfId="616"/>
    <cellStyle name="Вычисление 2 10" xfId="617"/>
    <cellStyle name="Вычисление 2 11" xfId="618"/>
    <cellStyle name="Вычисление 2 12" xfId="619"/>
    <cellStyle name="Вычисление 2 13" xfId="620"/>
    <cellStyle name="Вычисление 2 14" xfId="621"/>
    <cellStyle name="Вычисление 2 15" xfId="622"/>
    <cellStyle name="Вычисление 2 16" xfId="623"/>
    <cellStyle name="Вычисление 2 17" xfId="624"/>
    <cellStyle name="Вычисление 2 18" xfId="625"/>
    <cellStyle name="Вычисление 2 19" xfId="626"/>
    <cellStyle name="Вычисление 2 2" xfId="627"/>
    <cellStyle name="Вычисление 2 20" xfId="628"/>
    <cellStyle name="Вычисление 2 21" xfId="629"/>
    <cellStyle name="Вычисление 2 22" xfId="630"/>
    <cellStyle name="Вычисление 2 23" xfId="631"/>
    <cellStyle name="Вычисление 2 24" xfId="632"/>
    <cellStyle name="Вычисление 2 25" xfId="633"/>
    <cellStyle name="Вычисление 2 26" xfId="634"/>
    <cellStyle name="Вычисление 2 27" xfId="635"/>
    <cellStyle name="Вычисление 2 28" xfId="636"/>
    <cellStyle name="Вычисление 2 29" xfId="637"/>
    <cellStyle name="Вычисление 2 3" xfId="638"/>
    <cellStyle name="Вычисление 2 30" xfId="639"/>
    <cellStyle name="Вычисление 2 4" xfId="640"/>
    <cellStyle name="Вычисление 2 5" xfId="641"/>
    <cellStyle name="Вычисление 2 6" xfId="642"/>
    <cellStyle name="Вычисление 2 7" xfId="643"/>
    <cellStyle name="Вычисление 2 8" xfId="644"/>
    <cellStyle name="Вычисление 2 9" xfId="645"/>
    <cellStyle name="Вычисление 20" xfId="646"/>
    <cellStyle name="Вычисление 21" xfId="647"/>
    <cellStyle name="Вычисление 22" xfId="648"/>
    <cellStyle name="Вычисление 23" xfId="649"/>
    <cellStyle name="Вычисление 24" xfId="650"/>
    <cellStyle name="Вычисление 25" xfId="651"/>
    <cellStyle name="Вычисление 26" xfId="652"/>
    <cellStyle name="Вычисление 27" xfId="653"/>
    <cellStyle name="Вычисление 28" xfId="654"/>
    <cellStyle name="Вычисление 29" xfId="655"/>
    <cellStyle name="Вычисление 3" xfId="656"/>
    <cellStyle name="Вычисление 30" xfId="657"/>
    <cellStyle name="Вычисление 31" xfId="658"/>
    <cellStyle name="Вычисление 32" xfId="659"/>
    <cellStyle name="Вычисление 33" xfId="660"/>
    <cellStyle name="Вычисление 34" xfId="661"/>
    <cellStyle name="Вычисление 35" xfId="662"/>
    <cellStyle name="Вычисление 36" xfId="663"/>
    <cellStyle name="Вычисление 4" xfId="664"/>
    <cellStyle name="Вычисление 5" xfId="665"/>
    <cellStyle name="Вычисление 6" xfId="666"/>
    <cellStyle name="Вычисление 7" xfId="667"/>
    <cellStyle name="Вычисление 8" xfId="668"/>
    <cellStyle name="Вычисление 9" xfId="669"/>
    <cellStyle name="Заголовок 1 10" xfId="670"/>
    <cellStyle name="Заголовок 1 11" xfId="671"/>
    <cellStyle name="Заголовок 1 12" xfId="672"/>
    <cellStyle name="Заголовок 1 13" xfId="673"/>
    <cellStyle name="Заголовок 1 14" xfId="674"/>
    <cellStyle name="Заголовок 1 15" xfId="675"/>
    <cellStyle name="Заголовок 1 16" xfId="676"/>
    <cellStyle name="Заголовок 1 17" xfId="677"/>
    <cellStyle name="Заголовок 1 18" xfId="678"/>
    <cellStyle name="Заголовок 1 19" xfId="679"/>
    <cellStyle name="Заголовок 1 2" xfId="680"/>
    <cellStyle name="Заголовок 1 2 10" xfId="681"/>
    <cellStyle name="Заголовок 1 2 11" xfId="682"/>
    <cellStyle name="Заголовок 1 2 12" xfId="683"/>
    <cellStyle name="Заголовок 1 2 13" xfId="684"/>
    <cellStyle name="Заголовок 1 2 14" xfId="685"/>
    <cellStyle name="Заголовок 1 2 15" xfId="686"/>
    <cellStyle name="Заголовок 1 2 16" xfId="687"/>
    <cellStyle name="Заголовок 1 2 17" xfId="688"/>
    <cellStyle name="Заголовок 1 2 18" xfId="689"/>
    <cellStyle name="Заголовок 1 2 19" xfId="690"/>
    <cellStyle name="Заголовок 1 2 2" xfId="691"/>
    <cellStyle name="Заголовок 1 2 20" xfId="692"/>
    <cellStyle name="Заголовок 1 2 21" xfId="693"/>
    <cellStyle name="Заголовок 1 2 22" xfId="694"/>
    <cellStyle name="Заголовок 1 2 23" xfId="695"/>
    <cellStyle name="Заголовок 1 2 24" xfId="696"/>
    <cellStyle name="Заголовок 1 2 25" xfId="697"/>
    <cellStyle name="Заголовок 1 2 26" xfId="698"/>
    <cellStyle name="Заголовок 1 2 27" xfId="699"/>
    <cellStyle name="Заголовок 1 2 28" xfId="700"/>
    <cellStyle name="Заголовок 1 2 29" xfId="701"/>
    <cellStyle name="Заголовок 1 2 3" xfId="702"/>
    <cellStyle name="Заголовок 1 2 30" xfId="703"/>
    <cellStyle name="Заголовок 1 2 4" xfId="704"/>
    <cellStyle name="Заголовок 1 2 5" xfId="705"/>
    <cellStyle name="Заголовок 1 2 6" xfId="706"/>
    <cellStyle name="Заголовок 1 2 7" xfId="707"/>
    <cellStyle name="Заголовок 1 2 8" xfId="708"/>
    <cellStyle name="Заголовок 1 2 9" xfId="709"/>
    <cellStyle name="Заголовок 1 20" xfId="710"/>
    <cellStyle name="Заголовок 1 21" xfId="711"/>
    <cellStyle name="Заголовок 1 22" xfId="712"/>
    <cellStyle name="Заголовок 1 23" xfId="713"/>
    <cellStyle name="Заголовок 1 24" xfId="714"/>
    <cellStyle name="Заголовок 1 25" xfId="715"/>
    <cellStyle name="Заголовок 1 26" xfId="716"/>
    <cellStyle name="Заголовок 1 27" xfId="717"/>
    <cellStyle name="Заголовок 1 28" xfId="718"/>
    <cellStyle name="Заголовок 1 29" xfId="719"/>
    <cellStyle name="Заголовок 1 3" xfId="720"/>
    <cellStyle name="Заголовок 1 30" xfId="721"/>
    <cellStyle name="Заголовок 1 31" xfId="722"/>
    <cellStyle name="Заголовок 1 32" xfId="723"/>
    <cellStyle name="Заголовок 1 33" xfId="724"/>
    <cellStyle name="Заголовок 1 34" xfId="725"/>
    <cellStyle name="Заголовок 1 35" xfId="726"/>
    <cellStyle name="Заголовок 1 36" xfId="727"/>
    <cellStyle name="Заголовок 1 4" xfId="728"/>
    <cellStyle name="Заголовок 1 5" xfId="729"/>
    <cellStyle name="Заголовок 1 6" xfId="730"/>
    <cellStyle name="Заголовок 1 7" xfId="731"/>
    <cellStyle name="Заголовок 1 8" xfId="732"/>
    <cellStyle name="Заголовок 1 9" xfId="733"/>
    <cellStyle name="Заголовок 2 10" xfId="734"/>
    <cellStyle name="Заголовок 2 11" xfId="735"/>
    <cellStyle name="Заголовок 2 12" xfId="736"/>
    <cellStyle name="Заголовок 2 13" xfId="737"/>
    <cellStyle name="Заголовок 2 14" xfId="738"/>
    <cellStyle name="Заголовок 2 15" xfId="739"/>
    <cellStyle name="Заголовок 2 16" xfId="740"/>
    <cellStyle name="Заголовок 2 17" xfId="741"/>
    <cellStyle name="Заголовок 2 18" xfId="742"/>
    <cellStyle name="Заголовок 2 19" xfId="743"/>
    <cellStyle name="Заголовок 2 2" xfId="744"/>
    <cellStyle name="Заголовок 2 2 10" xfId="745"/>
    <cellStyle name="Заголовок 2 2 11" xfId="746"/>
    <cellStyle name="Заголовок 2 2 12" xfId="747"/>
    <cellStyle name="Заголовок 2 2 13" xfId="748"/>
    <cellStyle name="Заголовок 2 2 14" xfId="749"/>
    <cellStyle name="Заголовок 2 2 15" xfId="750"/>
    <cellStyle name="Заголовок 2 2 16" xfId="751"/>
    <cellStyle name="Заголовок 2 2 17" xfId="752"/>
    <cellStyle name="Заголовок 2 2 18" xfId="753"/>
    <cellStyle name="Заголовок 2 2 19" xfId="754"/>
    <cellStyle name="Заголовок 2 2 2" xfId="755"/>
    <cellStyle name="Заголовок 2 2 20" xfId="756"/>
    <cellStyle name="Заголовок 2 2 21" xfId="757"/>
    <cellStyle name="Заголовок 2 2 22" xfId="758"/>
    <cellStyle name="Заголовок 2 2 23" xfId="759"/>
    <cellStyle name="Заголовок 2 2 24" xfId="760"/>
    <cellStyle name="Заголовок 2 2 25" xfId="761"/>
    <cellStyle name="Заголовок 2 2 26" xfId="762"/>
    <cellStyle name="Заголовок 2 2 27" xfId="763"/>
    <cellStyle name="Заголовок 2 2 28" xfId="764"/>
    <cellStyle name="Заголовок 2 2 29" xfId="765"/>
    <cellStyle name="Заголовок 2 2 3" xfId="766"/>
    <cellStyle name="Заголовок 2 2 30" xfId="767"/>
    <cellStyle name="Заголовок 2 2 4" xfId="768"/>
    <cellStyle name="Заголовок 2 2 5" xfId="769"/>
    <cellStyle name="Заголовок 2 2 6" xfId="770"/>
    <cellStyle name="Заголовок 2 2 7" xfId="771"/>
    <cellStyle name="Заголовок 2 2 8" xfId="772"/>
    <cellStyle name="Заголовок 2 2 9" xfId="773"/>
    <cellStyle name="Заголовок 2 20" xfId="774"/>
    <cellStyle name="Заголовок 2 21" xfId="775"/>
    <cellStyle name="Заголовок 2 22" xfId="776"/>
    <cellStyle name="Заголовок 2 23" xfId="777"/>
    <cellStyle name="Заголовок 2 24" xfId="778"/>
    <cellStyle name="Заголовок 2 25" xfId="779"/>
    <cellStyle name="Заголовок 2 26" xfId="780"/>
    <cellStyle name="Заголовок 2 27" xfId="781"/>
    <cellStyle name="Заголовок 2 28" xfId="782"/>
    <cellStyle name="Заголовок 2 29" xfId="783"/>
    <cellStyle name="Заголовок 2 3" xfId="784"/>
    <cellStyle name="Заголовок 2 30" xfId="785"/>
    <cellStyle name="Заголовок 2 31" xfId="786"/>
    <cellStyle name="Заголовок 2 32" xfId="787"/>
    <cellStyle name="Заголовок 2 33" xfId="788"/>
    <cellStyle name="Заголовок 2 34" xfId="789"/>
    <cellStyle name="Заголовок 2 35" xfId="790"/>
    <cellStyle name="Заголовок 2 36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 10" xfId="809"/>
    <cellStyle name="Заголовок 3 2 11" xfId="810"/>
    <cellStyle name="Заголовок 3 2 12" xfId="811"/>
    <cellStyle name="Заголовок 3 2 13" xfId="812"/>
    <cellStyle name="Заголовок 3 2 14" xfId="813"/>
    <cellStyle name="Заголовок 3 2 15" xfId="814"/>
    <cellStyle name="Заголовок 3 2 16" xfId="815"/>
    <cellStyle name="Заголовок 3 2 17" xfId="816"/>
    <cellStyle name="Заголовок 3 2 18" xfId="817"/>
    <cellStyle name="Заголовок 3 2 19" xfId="818"/>
    <cellStyle name="Заголовок 3 2 2" xfId="819"/>
    <cellStyle name="Заголовок 3 2 20" xfId="820"/>
    <cellStyle name="Заголовок 3 2 21" xfId="821"/>
    <cellStyle name="Заголовок 3 2 22" xfId="822"/>
    <cellStyle name="Заголовок 3 2 23" xfId="823"/>
    <cellStyle name="Заголовок 3 2 24" xfId="824"/>
    <cellStyle name="Заголовок 3 2 25" xfId="825"/>
    <cellStyle name="Заголовок 3 2 26" xfId="826"/>
    <cellStyle name="Заголовок 3 2 27" xfId="827"/>
    <cellStyle name="Заголовок 3 2 28" xfId="828"/>
    <cellStyle name="Заголовок 3 2 29" xfId="829"/>
    <cellStyle name="Заголовок 3 2 3" xfId="830"/>
    <cellStyle name="Заголовок 3 2 30" xfId="831"/>
    <cellStyle name="Заголовок 3 2 4" xfId="832"/>
    <cellStyle name="Заголовок 3 2 5" xfId="833"/>
    <cellStyle name="Заголовок 3 2 6" xfId="834"/>
    <cellStyle name="Заголовок 3 2 7" xfId="835"/>
    <cellStyle name="Заголовок 3 2 8" xfId="836"/>
    <cellStyle name="Заголовок 3 2 9" xfId="837"/>
    <cellStyle name="Заголовок 3 20" xfId="838"/>
    <cellStyle name="Заголовок 3 21" xfId="839"/>
    <cellStyle name="Заголовок 3 22" xfId="840"/>
    <cellStyle name="Заголовок 3 23" xfId="841"/>
    <cellStyle name="Заголовок 3 24" xfId="842"/>
    <cellStyle name="Заголовок 3 25" xfId="843"/>
    <cellStyle name="Заголовок 3 26" xfId="844"/>
    <cellStyle name="Заголовок 3 27" xfId="845"/>
    <cellStyle name="Заголовок 3 28" xfId="846"/>
    <cellStyle name="Заголовок 3 29" xfId="847"/>
    <cellStyle name="Заголовок 3 3" xfId="848"/>
    <cellStyle name="Заголовок 3 30" xfId="849"/>
    <cellStyle name="Заголовок 3 31" xfId="850"/>
    <cellStyle name="Заголовок 3 32" xfId="851"/>
    <cellStyle name="Заголовок 3 33" xfId="852"/>
    <cellStyle name="Заголовок 3 34" xfId="853"/>
    <cellStyle name="Заголовок 3 35" xfId="854"/>
    <cellStyle name="Заголовок 3 36" xfId="855"/>
    <cellStyle name="Заголовок 3 4" xfId="856"/>
    <cellStyle name="Заголовок 3 5" xfId="857"/>
    <cellStyle name="Заголовок 3 6" xfId="858"/>
    <cellStyle name="Заголовок 3 7" xfId="859"/>
    <cellStyle name="Заголовок 3 8" xfId="860"/>
    <cellStyle name="Заголовок 3 9" xfId="861"/>
    <cellStyle name="Заголовок 4 10" xfId="862"/>
    <cellStyle name="Заголовок 4 11" xfId="863"/>
    <cellStyle name="Заголовок 4 12" xfId="864"/>
    <cellStyle name="Заголовок 4 13" xfId="865"/>
    <cellStyle name="Заголовок 4 14" xfId="866"/>
    <cellStyle name="Заголовок 4 15" xfId="867"/>
    <cellStyle name="Заголовок 4 16" xfId="868"/>
    <cellStyle name="Заголовок 4 17" xfId="869"/>
    <cellStyle name="Заголовок 4 18" xfId="870"/>
    <cellStyle name="Заголовок 4 19" xfId="871"/>
    <cellStyle name="Заголовок 4 2" xfId="872"/>
    <cellStyle name="Заголовок 4 2 10" xfId="873"/>
    <cellStyle name="Заголовок 4 2 11" xfId="874"/>
    <cellStyle name="Заголовок 4 2 12" xfId="875"/>
    <cellStyle name="Заголовок 4 2 13" xfId="876"/>
    <cellStyle name="Заголовок 4 2 14" xfId="877"/>
    <cellStyle name="Заголовок 4 2 15" xfId="878"/>
    <cellStyle name="Заголовок 4 2 16" xfId="879"/>
    <cellStyle name="Заголовок 4 2 17" xfId="880"/>
    <cellStyle name="Заголовок 4 2 18" xfId="881"/>
    <cellStyle name="Заголовок 4 2 19" xfId="882"/>
    <cellStyle name="Заголовок 4 2 2" xfId="883"/>
    <cellStyle name="Заголовок 4 2 20" xfId="884"/>
    <cellStyle name="Заголовок 4 2 21" xfId="885"/>
    <cellStyle name="Заголовок 4 2 22" xfId="886"/>
    <cellStyle name="Заголовок 4 2 23" xfId="887"/>
    <cellStyle name="Заголовок 4 2 24" xfId="888"/>
    <cellStyle name="Заголовок 4 2 25" xfId="889"/>
    <cellStyle name="Заголовок 4 2 26" xfId="890"/>
    <cellStyle name="Заголовок 4 2 27" xfId="891"/>
    <cellStyle name="Заголовок 4 2 28" xfId="892"/>
    <cellStyle name="Заголовок 4 2 29" xfId="893"/>
    <cellStyle name="Заголовок 4 2 3" xfId="894"/>
    <cellStyle name="Заголовок 4 2 30" xfId="895"/>
    <cellStyle name="Заголовок 4 2 4" xfId="896"/>
    <cellStyle name="Заголовок 4 2 5" xfId="897"/>
    <cellStyle name="Заголовок 4 2 6" xfId="898"/>
    <cellStyle name="Заголовок 4 2 7" xfId="899"/>
    <cellStyle name="Заголовок 4 2 8" xfId="900"/>
    <cellStyle name="Заголовок 4 2 9" xfId="901"/>
    <cellStyle name="Заголовок 4 20" xfId="902"/>
    <cellStyle name="Заголовок 4 21" xfId="903"/>
    <cellStyle name="Заголовок 4 22" xfId="904"/>
    <cellStyle name="Заголовок 4 23" xfId="905"/>
    <cellStyle name="Заголовок 4 24" xfId="906"/>
    <cellStyle name="Заголовок 4 25" xfId="907"/>
    <cellStyle name="Заголовок 4 26" xfId="908"/>
    <cellStyle name="Заголовок 4 27" xfId="909"/>
    <cellStyle name="Заголовок 4 28" xfId="910"/>
    <cellStyle name="Заголовок 4 29" xfId="911"/>
    <cellStyle name="Заголовок 4 3" xfId="912"/>
    <cellStyle name="Заголовок 4 30" xfId="913"/>
    <cellStyle name="Заголовок 4 31" xfId="914"/>
    <cellStyle name="Заголовок 4 32" xfId="915"/>
    <cellStyle name="Заголовок 4 33" xfId="916"/>
    <cellStyle name="Заголовок 4 34" xfId="917"/>
    <cellStyle name="Заголовок 4 35" xfId="918"/>
    <cellStyle name="Заголовок 4 36" xfId="919"/>
    <cellStyle name="Заголовок 4 4" xfId="920"/>
    <cellStyle name="Заголовок 4 5" xfId="921"/>
    <cellStyle name="Заголовок 4 6" xfId="922"/>
    <cellStyle name="Заголовок 4 7" xfId="923"/>
    <cellStyle name="Заголовок 4 8" xfId="924"/>
    <cellStyle name="Заголовок 4 9" xfId="925"/>
    <cellStyle name="Индексы" xfId="926"/>
    <cellStyle name="Индексы 10" xfId="927"/>
    <cellStyle name="Индексы 11" xfId="928"/>
    <cellStyle name="Индексы 12" xfId="929"/>
    <cellStyle name="Индексы 13" xfId="930"/>
    <cellStyle name="Индексы 14" xfId="931"/>
    <cellStyle name="Индексы 15" xfId="932"/>
    <cellStyle name="Индексы 16" xfId="933"/>
    <cellStyle name="Индексы 17" xfId="934"/>
    <cellStyle name="Индексы 18" xfId="935"/>
    <cellStyle name="Индексы 19" xfId="936"/>
    <cellStyle name="Индексы 2" xfId="937"/>
    <cellStyle name="Индексы 20" xfId="938"/>
    <cellStyle name="Индексы 21" xfId="939"/>
    <cellStyle name="Индексы 22" xfId="940"/>
    <cellStyle name="Индексы 23" xfId="941"/>
    <cellStyle name="Индексы 24" xfId="942"/>
    <cellStyle name="Индексы 25" xfId="943"/>
    <cellStyle name="Индексы 26" xfId="944"/>
    <cellStyle name="Индексы 27" xfId="945"/>
    <cellStyle name="Индексы 28" xfId="946"/>
    <cellStyle name="Индексы 29" xfId="947"/>
    <cellStyle name="Индексы 3" xfId="948"/>
    <cellStyle name="Индексы 30" xfId="949"/>
    <cellStyle name="Индексы 31" xfId="950"/>
    <cellStyle name="Индексы 32" xfId="951"/>
    <cellStyle name="Индексы 33" xfId="952"/>
    <cellStyle name="Индексы 34" xfId="953"/>
    <cellStyle name="Индексы 35" xfId="954"/>
    <cellStyle name="Индексы 36" xfId="955"/>
    <cellStyle name="Индексы 37" xfId="956"/>
    <cellStyle name="Индексы 38" xfId="957"/>
    <cellStyle name="Индексы 39" xfId="958"/>
    <cellStyle name="Индексы 4" xfId="959"/>
    <cellStyle name="Индексы 40" xfId="960"/>
    <cellStyle name="Индексы 41" xfId="961"/>
    <cellStyle name="Индексы 42" xfId="962"/>
    <cellStyle name="Индексы 43" xfId="963"/>
    <cellStyle name="Индексы 44" xfId="964"/>
    <cellStyle name="Индексы 45" xfId="965"/>
    <cellStyle name="Индексы 46" xfId="966"/>
    <cellStyle name="Индексы 47" xfId="967"/>
    <cellStyle name="Индексы 48" xfId="968"/>
    <cellStyle name="Индексы 49" xfId="969"/>
    <cellStyle name="Индексы 5" xfId="970"/>
    <cellStyle name="Индексы 50" xfId="971"/>
    <cellStyle name="Индексы 51" xfId="972"/>
    <cellStyle name="Индексы 52" xfId="973"/>
    <cellStyle name="Индексы 53" xfId="974"/>
    <cellStyle name="Индексы 54" xfId="975"/>
    <cellStyle name="Индексы 55" xfId="976"/>
    <cellStyle name="Индексы 56" xfId="977"/>
    <cellStyle name="Индексы 57" xfId="978"/>
    <cellStyle name="Индексы 58" xfId="979"/>
    <cellStyle name="Индексы 59" xfId="980"/>
    <cellStyle name="Индексы 6" xfId="981"/>
    <cellStyle name="Индексы 60" xfId="982"/>
    <cellStyle name="Индексы 61" xfId="983"/>
    <cellStyle name="Индексы 62" xfId="984"/>
    <cellStyle name="Индексы 63" xfId="985"/>
    <cellStyle name="Индексы 64" xfId="986"/>
    <cellStyle name="Индексы 65" xfId="987"/>
    <cellStyle name="Индексы 66" xfId="988"/>
    <cellStyle name="Индексы 67" xfId="989"/>
    <cellStyle name="Индексы 68" xfId="990"/>
    <cellStyle name="Индексы 69" xfId="991"/>
    <cellStyle name="Индексы 7" xfId="992"/>
    <cellStyle name="Индексы 70" xfId="993"/>
    <cellStyle name="Индексы 71" xfId="994"/>
    <cellStyle name="Индексы 72" xfId="995"/>
    <cellStyle name="Индексы 73" xfId="996"/>
    <cellStyle name="Индексы 74" xfId="997"/>
    <cellStyle name="Индексы 75" xfId="998"/>
    <cellStyle name="Индексы 76" xfId="999"/>
    <cellStyle name="Индексы 8" xfId="1000"/>
    <cellStyle name="Индексы 9" xfId="1001"/>
    <cellStyle name="Итог 10" xfId="1002"/>
    <cellStyle name="Итог 11" xfId="1003"/>
    <cellStyle name="Итог 12" xfId="1004"/>
    <cellStyle name="Итог 13" xfId="1005"/>
    <cellStyle name="Итог 14" xfId="1006"/>
    <cellStyle name="Итог 15" xfId="1007"/>
    <cellStyle name="Итог 16" xfId="1008"/>
    <cellStyle name="Итог 17" xfId="1009"/>
    <cellStyle name="Итог 18" xfId="1010"/>
    <cellStyle name="Итог 19" xfId="1011"/>
    <cellStyle name="Итог 2" xfId="1012"/>
    <cellStyle name="Итог 2 10" xfId="1013"/>
    <cellStyle name="Итог 2 11" xfId="1014"/>
    <cellStyle name="Итог 2 12" xfId="1015"/>
    <cellStyle name="Итог 2 13" xfId="1016"/>
    <cellStyle name="Итог 2 14" xfId="1017"/>
    <cellStyle name="Итог 2 15" xfId="1018"/>
    <cellStyle name="Итог 2 16" xfId="1019"/>
    <cellStyle name="Итог 2 17" xfId="1020"/>
    <cellStyle name="Итог 2 18" xfId="1021"/>
    <cellStyle name="Итог 2 19" xfId="1022"/>
    <cellStyle name="Итог 2 2" xfId="1023"/>
    <cellStyle name="Итог 2 20" xfId="1024"/>
    <cellStyle name="Итог 2 21" xfId="1025"/>
    <cellStyle name="Итог 2 22" xfId="1026"/>
    <cellStyle name="Итог 2 23" xfId="1027"/>
    <cellStyle name="Итог 2 24" xfId="1028"/>
    <cellStyle name="Итог 2 25" xfId="1029"/>
    <cellStyle name="Итог 2 26" xfId="1030"/>
    <cellStyle name="Итог 2 27" xfId="1031"/>
    <cellStyle name="Итог 2 28" xfId="1032"/>
    <cellStyle name="Итог 2 29" xfId="1033"/>
    <cellStyle name="Итог 2 3" xfId="1034"/>
    <cellStyle name="Итог 2 30" xfId="1035"/>
    <cellStyle name="Итог 2 4" xfId="1036"/>
    <cellStyle name="Итог 2 5" xfId="1037"/>
    <cellStyle name="Итог 2 6" xfId="1038"/>
    <cellStyle name="Итог 2 7" xfId="1039"/>
    <cellStyle name="Итог 2 8" xfId="1040"/>
    <cellStyle name="Итог 2 9" xfId="1041"/>
    <cellStyle name="Итог 20" xfId="1042"/>
    <cellStyle name="Итог 21" xfId="1043"/>
    <cellStyle name="Итог 22" xfId="1044"/>
    <cellStyle name="Итог 23" xfId="1045"/>
    <cellStyle name="Итог 24" xfId="1046"/>
    <cellStyle name="Итог 25" xfId="1047"/>
    <cellStyle name="Итог 26" xfId="1048"/>
    <cellStyle name="Итог 27" xfId="1049"/>
    <cellStyle name="Итог 28" xfId="1050"/>
    <cellStyle name="Итог 29" xfId="1051"/>
    <cellStyle name="Итог 3" xfId="1052"/>
    <cellStyle name="Итог 30" xfId="1053"/>
    <cellStyle name="Итог 31" xfId="1054"/>
    <cellStyle name="Итог 32" xfId="1055"/>
    <cellStyle name="Итог 33" xfId="1056"/>
    <cellStyle name="Итог 34" xfId="1057"/>
    <cellStyle name="Итог 35" xfId="1058"/>
    <cellStyle name="Итог 36" xfId="1059"/>
    <cellStyle name="Итог 4" xfId="1060"/>
    <cellStyle name="Итог 5" xfId="1061"/>
    <cellStyle name="Итог 6" xfId="1062"/>
    <cellStyle name="Итог 7" xfId="1063"/>
    <cellStyle name="Итог 8" xfId="1064"/>
    <cellStyle name="Итог 9" xfId="1065"/>
    <cellStyle name="Итоги" xfId="1066"/>
    <cellStyle name="ИтогоАктБазЦ" xfId="1067"/>
    <cellStyle name="ИтогоАктБИМ" xfId="1068"/>
    <cellStyle name="ИтогоАктБИМ 10" xfId="1069"/>
    <cellStyle name="ИтогоАктБИМ 11" xfId="1070"/>
    <cellStyle name="ИтогоАктБИМ 12" xfId="1071"/>
    <cellStyle name="ИтогоАктБИМ 13" xfId="1072"/>
    <cellStyle name="ИтогоАктБИМ 14" xfId="1073"/>
    <cellStyle name="ИтогоАктБИМ 15" xfId="1074"/>
    <cellStyle name="ИтогоАктБИМ 16" xfId="1075"/>
    <cellStyle name="ИтогоАктБИМ 17" xfId="1076"/>
    <cellStyle name="ИтогоАктБИМ 18" xfId="1077"/>
    <cellStyle name="ИтогоАктБИМ 19" xfId="1078"/>
    <cellStyle name="ИтогоАктБИМ 2" xfId="1079"/>
    <cellStyle name="ИтогоАктБИМ 20" xfId="1080"/>
    <cellStyle name="ИтогоАктБИМ 21" xfId="1081"/>
    <cellStyle name="ИтогоАктБИМ 22" xfId="1082"/>
    <cellStyle name="ИтогоАктБИМ 23" xfId="1083"/>
    <cellStyle name="ИтогоАктБИМ 24" xfId="1084"/>
    <cellStyle name="ИтогоАктБИМ 25" xfId="1085"/>
    <cellStyle name="ИтогоАктБИМ 26" xfId="1086"/>
    <cellStyle name="ИтогоАктБИМ 27" xfId="1087"/>
    <cellStyle name="ИтогоАктБИМ 28" xfId="1088"/>
    <cellStyle name="ИтогоАктБИМ 29" xfId="1089"/>
    <cellStyle name="ИтогоАктБИМ 3" xfId="1090"/>
    <cellStyle name="ИтогоАктБИМ 30" xfId="1091"/>
    <cellStyle name="ИтогоАктБИМ 31" xfId="1092"/>
    <cellStyle name="ИтогоАктБИМ 32" xfId="1093"/>
    <cellStyle name="ИтогоАктБИМ 33" xfId="1094"/>
    <cellStyle name="ИтогоАктБИМ 34" xfId="1095"/>
    <cellStyle name="ИтогоАктБИМ 35" xfId="1096"/>
    <cellStyle name="ИтогоАктБИМ 36" xfId="1097"/>
    <cellStyle name="ИтогоАктБИМ 37" xfId="1098"/>
    <cellStyle name="ИтогоАктБИМ 38" xfId="1099"/>
    <cellStyle name="ИтогоАктБИМ 39" xfId="1100"/>
    <cellStyle name="ИтогоАктБИМ 4" xfId="1101"/>
    <cellStyle name="ИтогоАктБИМ 40" xfId="1102"/>
    <cellStyle name="ИтогоАктБИМ 41" xfId="1103"/>
    <cellStyle name="ИтогоАктБИМ 42" xfId="1104"/>
    <cellStyle name="ИтогоАктБИМ 43" xfId="1105"/>
    <cellStyle name="ИтогоАктБИМ 44" xfId="1106"/>
    <cellStyle name="ИтогоАктБИМ 45" xfId="1107"/>
    <cellStyle name="ИтогоАктБИМ 46" xfId="1108"/>
    <cellStyle name="ИтогоАктБИМ 47" xfId="1109"/>
    <cellStyle name="ИтогоАктБИМ 48" xfId="1110"/>
    <cellStyle name="ИтогоАктБИМ 49" xfId="1111"/>
    <cellStyle name="ИтогоАктБИМ 5" xfId="1112"/>
    <cellStyle name="ИтогоАктБИМ 50" xfId="1113"/>
    <cellStyle name="ИтогоАктБИМ 51" xfId="1114"/>
    <cellStyle name="ИтогоАктБИМ 52" xfId="1115"/>
    <cellStyle name="ИтогоАктБИМ 53" xfId="1116"/>
    <cellStyle name="ИтогоАктБИМ 54" xfId="1117"/>
    <cellStyle name="ИтогоАктБИМ 55" xfId="1118"/>
    <cellStyle name="ИтогоАктБИМ 56" xfId="1119"/>
    <cellStyle name="ИтогоАктБИМ 57" xfId="1120"/>
    <cellStyle name="ИтогоАктБИМ 58" xfId="1121"/>
    <cellStyle name="ИтогоАктБИМ 59" xfId="1122"/>
    <cellStyle name="ИтогоАктБИМ 6" xfId="1123"/>
    <cellStyle name="ИтогоАктБИМ 60" xfId="1124"/>
    <cellStyle name="ИтогоАктБИМ 61" xfId="1125"/>
    <cellStyle name="ИтогоАктБИМ 62" xfId="1126"/>
    <cellStyle name="ИтогоАктБИМ 63" xfId="1127"/>
    <cellStyle name="ИтогоАктБИМ 64" xfId="1128"/>
    <cellStyle name="ИтогоАктБИМ 65" xfId="1129"/>
    <cellStyle name="ИтогоАктБИМ 66" xfId="1130"/>
    <cellStyle name="ИтогоАктБИМ 67" xfId="1131"/>
    <cellStyle name="ИтогоАктБИМ 68" xfId="1132"/>
    <cellStyle name="ИтогоАктБИМ 69" xfId="1133"/>
    <cellStyle name="ИтогоАктБИМ 7" xfId="1134"/>
    <cellStyle name="ИтогоАктБИМ 70" xfId="1135"/>
    <cellStyle name="ИтогоАктБИМ 71" xfId="1136"/>
    <cellStyle name="ИтогоАктБИМ 72" xfId="1137"/>
    <cellStyle name="ИтогоАктБИМ 73" xfId="1138"/>
    <cellStyle name="ИтогоАктБИМ 74" xfId="1139"/>
    <cellStyle name="ИтогоАктБИМ 75" xfId="1140"/>
    <cellStyle name="ИтогоАктБИМ 76" xfId="1141"/>
    <cellStyle name="ИтогоАктБИМ 8" xfId="1142"/>
    <cellStyle name="ИтогоАктБИМ 9" xfId="1143"/>
    <cellStyle name="ИтогоАктРесМет" xfId="1144"/>
    <cellStyle name="ИтогоАктРесМет 10" xfId="1145"/>
    <cellStyle name="ИтогоАктРесМет 11" xfId="1146"/>
    <cellStyle name="ИтогоАктРесМет 12" xfId="1147"/>
    <cellStyle name="ИтогоАктРесМет 13" xfId="1148"/>
    <cellStyle name="ИтогоАктРесМет 14" xfId="1149"/>
    <cellStyle name="ИтогоАктРесМет 15" xfId="1150"/>
    <cellStyle name="ИтогоАктРесМет 16" xfId="1151"/>
    <cellStyle name="ИтогоАктРесМет 17" xfId="1152"/>
    <cellStyle name="ИтогоАктРесМет 18" xfId="1153"/>
    <cellStyle name="ИтогоАктРесМет 19" xfId="1154"/>
    <cellStyle name="ИтогоАктРесМет 2" xfId="1155"/>
    <cellStyle name="ИтогоАктРесМет 20" xfId="1156"/>
    <cellStyle name="ИтогоАктРесМет 21" xfId="1157"/>
    <cellStyle name="ИтогоАктРесМет 22" xfId="1158"/>
    <cellStyle name="ИтогоАктРесМет 23" xfId="1159"/>
    <cellStyle name="ИтогоАктРесМет 24" xfId="1160"/>
    <cellStyle name="ИтогоАктРесМет 25" xfId="1161"/>
    <cellStyle name="ИтогоАктРесМет 26" xfId="1162"/>
    <cellStyle name="ИтогоАктРесМет 27" xfId="1163"/>
    <cellStyle name="ИтогоАктРесМет 28" xfId="1164"/>
    <cellStyle name="ИтогоАктРесМет 29" xfId="1165"/>
    <cellStyle name="ИтогоАктРесМет 3" xfId="1166"/>
    <cellStyle name="ИтогоАктРесМет 30" xfId="1167"/>
    <cellStyle name="ИтогоАктРесМет 31" xfId="1168"/>
    <cellStyle name="ИтогоАктРесМет 32" xfId="1169"/>
    <cellStyle name="ИтогоАктРесМет 33" xfId="1170"/>
    <cellStyle name="ИтогоАктРесМет 34" xfId="1171"/>
    <cellStyle name="ИтогоАктРесМет 35" xfId="1172"/>
    <cellStyle name="ИтогоАктРесМет 36" xfId="1173"/>
    <cellStyle name="ИтогоАктРесМет 37" xfId="1174"/>
    <cellStyle name="ИтогоАктРесМет 38" xfId="1175"/>
    <cellStyle name="ИтогоАктРесМет 39" xfId="1176"/>
    <cellStyle name="ИтогоАктРесМет 4" xfId="1177"/>
    <cellStyle name="ИтогоАктРесМет 40" xfId="1178"/>
    <cellStyle name="ИтогоАктРесМет 41" xfId="1179"/>
    <cellStyle name="ИтогоАктРесМет 42" xfId="1180"/>
    <cellStyle name="ИтогоАктРесМет 43" xfId="1181"/>
    <cellStyle name="ИтогоАктРесМет 44" xfId="1182"/>
    <cellStyle name="ИтогоАктРесМет 45" xfId="1183"/>
    <cellStyle name="ИтогоАктРесМет 46" xfId="1184"/>
    <cellStyle name="ИтогоАктРесМет 47" xfId="1185"/>
    <cellStyle name="ИтогоАктРесМет 48" xfId="1186"/>
    <cellStyle name="ИтогоАктРесМет 49" xfId="1187"/>
    <cellStyle name="ИтогоАктРесМет 5" xfId="1188"/>
    <cellStyle name="ИтогоАктРесМет 50" xfId="1189"/>
    <cellStyle name="ИтогоАктРесМет 51" xfId="1190"/>
    <cellStyle name="ИтогоАктРесМет 52" xfId="1191"/>
    <cellStyle name="ИтогоАктРесМет 53" xfId="1192"/>
    <cellStyle name="ИтогоАктРесМет 54" xfId="1193"/>
    <cellStyle name="ИтогоАктРесМет 55" xfId="1194"/>
    <cellStyle name="ИтогоАктРесМет 56" xfId="1195"/>
    <cellStyle name="ИтогоАктРесМет 57" xfId="1196"/>
    <cellStyle name="ИтогоАктРесМет 58" xfId="1197"/>
    <cellStyle name="ИтогоАктРесМет 59" xfId="1198"/>
    <cellStyle name="ИтогоАктРесМет 6" xfId="1199"/>
    <cellStyle name="ИтогоАктРесМет 60" xfId="1200"/>
    <cellStyle name="ИтогоАктРесМет 61" xfId="1201"/>
    <cellStyle name="ИтогоАктРесМет 62" xfId="1202"/>
    <cellStyle name="ИтогоАктРесМет 63" xfId="1203"/>
    <cellStyle name="ИтогоАктРесМет 64" xfId="1204"/>
    <cellStyle name="ИтогоАктРесМет 65" xfId="1205"/>
    <cellStyle name="ИтогоАктРесМет 66" xfId="1206"/>
    <cellStyle name="ИтогоАктРесМет 67" xfId="1207"/>
    <cellStyle name="ИтогоАктРесМет 68" xfId="1208"/>
    <cellStyle name="ИтогоАктРесМет 69" xfId="1209"/>
    <cellStyle name="ИтогоАктРесМет 7" xfId="1210"/>
    <cellStyle name="ИтогоАктРесМет 70" xfId="1211"/>
    <cellStyle name="ИтогоАктРесМет 71" xfId="1212"/>
    <cellStyle name="ИтогоАктРесМет 72" xfId="1213"/>
    <cellStyle name="ИтогоАктРесМет 73" xfId="1214"/>
    <cellStyle name="ИтогоАктРесМет 74" xfId="1215"/>
    <cellStyle name="ИтогоАктРесМет 75" xfId="1216"/>
    <cellStyle name="ИтогоАктРесМет 76" xfId="1217"/>
    <cellStyle name="ИтогоАктРесМет 8" xfId="1218"/>
    <cellStyle name="ИтогоАктРесМет 9" xfId="1219"/>
    <cellStyle name="ИтогоБазЦ" xfId="1220"/>
    <cellStyle name="ИтогоБИМ" xfId="1221"/>
    <cellStyle name="ИтогоБИМ 10" xfId="1222"/>
    <cellStyle name="ИтогоБИМ 11" xfId="1223"/>
    <cellStyle name="ИтогоБИМ 12" xfId="1224"/>
    <cellStyle name="ИтогоБИМ 13" xfId="1225"/>
    <cellStyle name="ИтогоБИМ 14" xfId="1226"/>
    <cellStyle name="ИтогоБИМ 15" xfId="1227"/>
    <cellStyle name="ИтогоБИМ 16" xfId="1228"/>
    <cellStyle name="ИтогоБИМ 17" xfId="1229"/>
    <cellStyle name="ИтогоБИМ 18" xfId="1230"/>
    <cellStyle name="ИтогоБИМ 19" xfId="1231"/>
    <cellStyle name="ИтогоБИМ 2" xfId="1232"/>
    <cellStyle name="ИтогоБИМ 20" xfId="1233"/>
    <cellStyle name="ИтогоБИМ 21" xfId="1234"/>
    <cellStyle name="ИтогоБИМ 22" xfId="1235"/>
    <cellStyle name="ИтогоБИМ 23" xfId="1236"/>
    <cellStyle name="ИтогоБИМ 24" xfId="1237"/>
    <cellStyle name="ИтогоБИМ 25" xfId="1238"/>
    <cellStyle name="ИтогоБИМ 26" xfId="1239"/>
    <cellStyle name="ИтогоБИМ 27" xfId="1240"/>
    <cellStyle name="ИтогоБИМ 28" xfId="1241"/>
    <cellStyle name="ИтогоБИМ 29" xfId="1242"/>
    <cellStyle name="ИтогоБИМ 3" xfId="1243"/>
    <cellStyle name="ИтогоБИМ 30" xfId="1244"/>
    <cellStyle name="ИтогоБИМ 31" xfId="1245"/>
    <cellStyle name="ИтогоБИМ 32" xfId="1246"/>
    <cellStyle name="ИтогоБИМ 33" xfId="1247"/>
    <cellStyle name="ИтогоБИМ 34" xfId="1248"/>
    <cellStyle name="ИтогоБИМ 35" xfId="1249"/>
    <cellStyle name="ИтогоБИМ 36" xfId="1250"/>
    <cellStyle name="ИтогоБИМ 37" xfId="1251"/>
    <cellStyle name="ИтогоБИМ 38" xfId="1252"/>
    <cellStyle name="ИтогоБИМ 39" xfId="1253"/>
    <cellStyle name="ИтогоБИМ 4" xfId="1254"/>
    <cellStyle name="ИтогоБИМ 40" xfId="1255"/>
    <cellStyle name="ИтогоБИМ 41" xfId="1256"/>
    <cellStyle name="ИтогоБИМ 42" xfId="1257"/>
    <cellStyle name="ИтогоБИМ 43" xfId="1258"/>
    <cellStyle name="ИтогоБИМ 44" xfId="1259"/>
    <cellStyle name="ИтогоБИМ 45" xfId="1260"/>
    <cellStyle name="ИтогоБИМ 46" xfId="1261"/>
    <cellStyle name="ИтогоБИМ 47" xfId="1262"/>
    <cellStyle name="ИтогоБИМ 48" xfId="1263"/>
    <cellStyle name="ИтогоБИМ 49" xfId="1264"/>
    <cellStyle name="ИтогоБИМ 5" xfId="1265"/>
    <cellStyle name="ИтогоБИМ 50" xfId="1266"/>
    <cellStyle name="ИтогоБИМ 51" xfId="1267"/>
    <cellStyle name="ИтогоБИМ 52" xfId="1268"/>
    <cellStyle name="ИтогоБИМ 53" xfId="1269"/>
    <cellStyle name="ИтогоБИМ 54" xfId="1270"/>
    <cellStyle name="ИтогоБИМ 55" xfId="1271"/>
    <cellStyle name="ИтогоБИМ 56" xfId="1272"/>
    <cellStyle name="ИтогоБИМ 57" xfId="1273"/>
    <cellStyle name="ИтогоБИМ 58" xfId="1274"/>
    <cellStyle name="ИтогоБИМ 59" xfId="1275"/>
    <cellStyle name="ИтогоБИМ 6" xfId="1276"/>
    <cellStyle name="ИтогоБИМ 60" xfId="1277"/>
    <cellStyle name="ИтогоБИМ 61" xfId="1278"/>
    <cellStyle name="ИтогоБИМ 62" xfId="1279"/>
    <cellStyle name="ИтогоБИМ 63" xfId="1280"/>
    <cellStyle name="ИтогоБИМ 64" xfId="1281"/>
    <cellStyle name="ИтогоБИМ 65" xfId="1282"/>
    <cellStyle name="ИтогоБИМ 66" xfId="1283"/>
    <cellStyle name="ИтогоБИМ 67" xfId="1284"/>
    <cellStyle name="ИтогоБИМ 68" xfId="1285"/>
    <cellStyle name="ИтогоБИМ 69" xfId="1286"/>
    <cellStyle name="ИтогоБИМ 7" xfId="1287"/>
    <cellStyle name="ИтогоБИМ 70" xfId="1288"/>
    <cellStyle name="ИтогоБИМ 71" xfId="1289"/>
    <cellStyle name="ИтогоБИМ 72" xfId="1290"/>
    <cellStyle name="ИтогоБИМ 73" xfId="1291"/>
    <cellStyle name="ИтогоБИМ 74" xfId="1292"/>
    <cellStyle name="ИтогоБИМ 75" xfId="1293"/>
    <cellStyle name="ИтогоБИМ 76" xfId="1294"/>
    <cellStyle name="ИтогоБИМ 8" xfId="1295"/>
    <cellStyle name="ИтогоБИМ 9" xfId="1296"/>
    <cellStyle name="ИтогоРесМет" xfId="1297"/>
    <cellStyle name="ИтогоРесМет 10" xfId="1298"/>
    <cellStyle name="ИтогоРесМет 11" xfId="1299"/>
    <cellStyle name="ИтогоРесМет 12" xfId="1300"/>
    <cellStyle name="ИтогоРесМет 13" xfId="1301"/>
    <cellStyle name="ИтогоРесМет 14" xfId="1302"/>
    <cellStyle name="ИтогоРесМет 15" xfId="1303"/>
    <cellStyle name="ИтогоРесМет 16" xfId="1304"/>
    <cellStyle name="ИтогоРесМет 17" xfId="1305"/>
    <cellStyle name="ИтогоРесМет 18" xfId="1306"/>
    <cellStyle name="ИтогоРесМет 19" xfId="1307"/>
    <cellStyle name="ИтогоРесМет 2" xfId="1308"/>
    <cellStyle name="ИтогоРесМет 20" xfId="1309"/>
    <cellStyle name="ИтогоРесМет 21" xfId="1310"/>
    <cellStyle name="ИтогоРесМет 22" xfId="1311"/>
    <cellStyle name="ИтогоРесМет 23" xfId="1312"/>
    <cellStyle name="ИтогоРесМет 24" xfId="1313"/>
    <cellStyle name="ИтогоРесМет 25" xfId="1314"/>
    <cellStyle name="ИтогоРесМет 26" xfId="1315"/>
    <cellStyle name="ИтогоРесМет 27" xfId="1316"/>
    <cellStyle name="ИтогоРесМет 28" xfId="1317"/>
    <cellStyle name="ИтогоРесМет 29" xfId="1318"/>
    <cellStyle name="ИтогоРесМет 3" xfId="1319"/>
    <cellStyle name="ИтогоРесМет 30" xfId="1320"/>
    <cellStyle name="ИтогоРесМет 31" xfId="1321"/>
    <cellStyle name="ИтогоРесМет 32" xfId="1322"/>
    <cellStyle name="ИтогоРесМет 33" xfId="1323"/>
    <cellStyle name="ИтогоРесМет 34" xfId="1324"/>
    <cellStyle name="ИтогоРесМет 35" xfId="1325"/>
    <cellStyle name="ИтогоРесМет 36" xfId="1326"/>
    <cellStyle name="ИтогоРесМет 37" xfId="1327"/>
    <cellStyle name="ИтогоРесМет 38" xfId="1328"/>
    <cellStyle name="ИтогоРесМет 39" xfId="1329"/>
    <cellStyle name="ИтогоРесМет 4" xfId="1330"/>
    <cellStyle name="ИтогоРесМет 40" xfId="1331"/>
    <cellStyle name="ИтогоРесМет 41" xfId="1332"/>
    <cellStyle name="ИтогоРесМет 42" xfId="1333"/>
    <cellStyle name="ИтогоРесМет 43" xfId="1334"/>
    <cellStyle name="ИтогоРесМет 44" xfId="1335"/>
    <cellStyle name="ИтогоРесМет 45" xfId="1336"/>
    <cellStyle name="ИтогоРесМет 46" xfId="1337"/>
    <cellStyle name="ИтогоРесМет 47" xfId="1338"/>
    <cellStyle name="ИтогоРесМет 48" xfId="1339"/>
    <cellStyle name="ИтогоРесМет 49" xfId="1340"/>
    <cellStyle name="ИтогоРесМет 5" xfId="1341"/>
    <cellStyle name="ИтогоРесМет 50" xfId="1342"/>
    <cellStyle name="ИтогоРесМет 51" xfId="1343"/>
    <cellStyle name="ИтогоРесМет 52" xfId="1344"/>
    <cellStyle name="ИтогоРесМет 53" xfId="1345"/>
    <cellStyle name="ИтогоРесМет 54" xfId="1346"/>
    <cellStyle name="ИтогоРесМет 55" xfId="1347"/>
    <cellStyle name="ИтогоРесМет 56" xfId="1348"/>
    <cellStyle name="ИтогоРесМет 57" xfId="1349"/>
    <cellStyle name="ИтогоРесМет 58" xfId="1350"/>
    <cellStyle name="ИтогоРесМет 59" xfId="1351"/>
    <cellStyle name="ИтогоРесМет 6" xfId="1352"/>
    <cellStyle name="ИтогоРесМет 60" xfId="1353"/>
    <cellStyle name="ИтогоРесМет 61" xfId="1354"/>
    <cellStyle name="ИтогоРесМет 62" xfId="1355"/>
    <cellStyle name="ИтогоРесМет 63" xfId="1356"/>
    <cellStyle name="ИтогоРесМет 64" xfId="1357"/>
    <cellStyle name="ИтогоРесМет 65" xfId="1358"/>
    <cellStyle name="ИтогоРесМет 66" xfId="1359"/>
    <cellStyle name="ИтогоРесМет 67" xfId="1360"/>
    <cellStyle name="ИтогоРесМет 68" xfId="1361"/>
    <cellStyle name="ИтогоРесМет 69" xfId="1362"/>
    <cellStyle name="ИтогоРесМет 7" xfId="1363"/>
    <cellStyle name="ИтогоРесМет 70" xfId="1364"/>
    <cellStyle name="ИтогоРесМет 71" xfId="1365"/>
    <cellStyle name="ИтогоРесМет 72" xfId="1366"/>
    <cellStyle name="ИтогоРесМет 73" xfId="1367"/>
    <cellStyle name="ИтогоРесМет 74" xfId="1368"/>
    <cellStyle name="ИтогоРесМет 75" xfId="1369"/>
    <cellStyle name="ИтогоРесМет 76" xfId="1370"/>
    <cellStyle name="ИтогоРесМет 8" xfId="1371"/>
    <cellStyle name="ИтогоРесМет 9" xfId="1372"/>
    <cellStyle name="Контрольная ячейка 10" xfId="1373"/>
    <cellStyle name="Контрольная ячейка 11" xfId="1374"/>
    <cellStyle name="Контрольная ячейка 12" xfId="1375"/>
    <cellStyle name="Контрольная ячейка 13" xfId="1376"/>
    <cellStyle name="Контрольная ячейка 14" xfId="1377"/>
    <cellStyle name="Контрольная ячейка 15" xfId="1378"/>
    <cellStyle name="Контрольная ячейка 16" xfId="1379"/>
    <cellStyle name="Контрольная ячейка 17" xfId="1380"/>
    <cellStyle name="Контрольная ячейка 18" xfId="1381"/>
    <cellStyle name="Контрольная ячейка 19" xfId="1382"/>
    <cellStyle name="Контрольная ячейка 2" xfId="1383"/>
    <cellStyle name="Контрольная ячейка 2 10" xfId="1384"/>
    <cellStyle name="Контрольная ячейка 2 11" xfId="1385"/>
    <cellStyle name="Контрольная ячейка 2 12" xfId="1386"/>
    <cellStyle name="Контрольная ячейка 2 13" xfId="1387"/>
    <cellStyle name="Контрольная ячейка 2 14" xfId="1388"/>
    <cellStyle name="Контрольная ячейка 2 15" xfId="1389"/>
    <cellStyle name="Контрольная ячейка 2 16" xfId="1390"/>
    <cellStyle name="Контрольная ячейка 2 17" xfId="1391"/>
    <cellStyle name="Контрольная ячейка 2 18" xfId="1392"/>
    <cellStyle name="Контрольная ячейка 2 19" xfId="1393"/>
    <cellStyle name="Контрольная ячейка 2 2" xfId="1394"/>
    <cellStyle name="Контрольная ячейка 2 20" xfId="1395"/>
    <cellStyle name="Контрольная ячейка 2 21" xfId="1396"/>
    <cellStyle name="Контрольная ячейка 2 22" xfId="1397"/>
    <cellStyle name="Контрольная ячейка 2 23" xfId="1398"/>
    <cellStyle name="Контрольная ячейка 2 24" xfId="1399"/>
    <cellStyle name="Контрольная ячейка 2 25" xfId="1400"/>
    <cellStyle name="Контрольная ячейка 2 26" xfId="1401"/>
    <cellStyle name="Контрольная ячейка 2 27" xfId="1402"/>
    <cellStyle name="Контрольная ячейка 2 28" xfId="1403"/>
    <cellStyle name="Контрольная ячейка 2 29" xfId="1404"/>
    <cellStyle name="Контрольная ячейка 2 3" xfId="1405"/>
    <cellStyle name="Контрольная ячейка 2 30" xfId="1406"/>
    <cellStyle name="Контрольная ячейка 2 4" xfId="1407"/>
    <cellStyle name="Контрольная ячейка 2 5" xfId="1408"/>
    <cellStyle name="Контрольная ячейка 2 6" xfId="1409"/>
    <cellStyle name="Контрольная ячейка 2 7" xfId="1410"/>
    <cellStyle name="Контрольная ячейка 2 8" xfId="1411"/>
    <cellStyle name="Контрольная ячейка 2 9" xfId="1412"/>
    <cellStyle name="Контрольная ячейка 20" xfId="1413"/>
    <cellStyle name="Контрольная ячейка 21" xfId="1414"/>
    <cellStyle name="Контрольная ячейка 22" xfId="1415"/>
    <cellStyle name="Контрольная ячейка 23" xfId="1416"/>
    <cellStyle name="Контрольная ячейка 24" xfId="1417"/>
    <cellStyle name="Контрольная ячейка 25" xfId="1418"/>
    <cellStyle name="Контрольная ячейка 26" xfId="1419"/>
    <cellStyle name="Контрольная ячейка 27" xfId="1420"/>
    <cellStyle name="Контрольная ячейка 28" xfId="1421"/>
    <cellStyle name="Контрольная ячейка 29" xfId="1422"/>
    <cellStyle name="Контрольная ячейка 3" xfId="1423"/>
    <cellStyle name="Контрольная ячейка 30" xfId="1424"/>
    <cellStyle name="Контрольная ячейка 31" xfId="1425"/>
    <cellStyle name="Контрольная ячейка 32" xfId="1426"/>
    <cellStyle name="Контрольная ячейка 33" xfId="1427"/>
    <cellStyle name="Контрольная ячейка 34" xfId="1428"/>
    <cellStyle name="Контрольная ячейка 35" xfId="1429"/>
    <cellStyle name="Контрольная ячейка 36" xfId="1430"/>
    <cellStyle name="Контрольная ячейка 4" xfId="1431"/>
    <cellStyle name="Контрольная ячейка 5" xfId="1432"/>
    <cellStyle name="Контрольная ячейка 6" xfId="1433"/>
    <cellStyle name="Контрольная ячейка 7" xfId="1434"/>
    <cellStyle name="Контрольная ячейка 8" xfId="1435"/>
    <cellStyle name="Контрольная ячейка 9" xfId="1436"/>
    <cellStyle name="ЛокСмета" xfId="1437"/>
    <cellStyle name="ЛокСмМТСН" xfId="1438"/>
    <cellStyle name="ЛокСмМТСН 10" xfId="1439"/>
    <cellStyle name="ЛокСмМТСН 11" xfId="1440"/>
    <cellStyle name="ЛокСмМТСН 12" xfId="1441"/>
    <cellStyle name="ЛокСмМТСН 13" xfId="1442"/>
    <cellStyle name="ЛокСмМТСН 14" xfId="1443"/>
    <cellStyle name="ЛокСмМТСН 15" xfId="1444"/>
    <cellStyle name="ЛокСмМТСН 16" xfId="1445"/>
    <cellStyle name="ЛокСмМТСН 17" xfId="1446"/>
    <cellStyle name="ЛокСмМТСН 18" xfId="1447"/>
    <cellStyle name="ЛокСмМТСН 19" xfId="1448"/>
    <cellStyle name="ЛокСмМТСН 2" xfId="1449"/>
    <cellStyle name="ЛокСмМТСН 20" xfId="1450"/>
    <cellStyle name="ЛокСмМТСН 21" xfId="1451"/>
    <cellStyle name="ЛокСмМТСН 22" xfId="1452"/>
    <cellStyle name="ЛокСмМТСН 23" xfId="1453"/>
    <cellStyle name="ЛокСмМТСН 24" xfId="1454"/>
    <cellStyle name="ЛокСмМТСН 25" xfId="1455"/>
    <cellStyle name="ЛокСмМТСН 26" xfId="1456"/>
    <cellStyle name="ЛокСмМТСН 27" xfId="1457"/>
    <cellStyle name="ЛокСмМТСН 28" xfId="1458"/>
    <cellStyle name="ЛокСмМТСН 29" xfId="1459"/>
    <cellStyle name="ЛокСмМТСН 3" xfId="1460"/>
    <cellStyle name="ЛокСмМТСН 30" xfId="1461"/>
    <cellStyle name="ЛокСмМТСН 31" xfId="1462"/>
    <cellStyle name="ЛокСмМТСН 32" xfId="1463"/>
    <cellStyle name="ЛокСмМТСН 33" xfId="1464"/>
    <cellStyle name="ЛокСмМТСН 34" xfId="1465"/>
    <cellStyle name="ЛокСмМТСН 35" xfId="1466"/>
    <cellStyle name="ЛокСмМТСН 36" xfId="1467"/>
    <cellStyle name="ЛокСмМТСН 37" xfId="1468"/>
    <cellStyle name="ЛокСмМТСН 38" xfId="1469"/>
    <cellStyle name="ЛокСмМТСН 39" xfId="1470"/>
    <cellStyle name="ЛокСмМТСН 4" xfId="1471"/>
    <cellStyle name="ЛокСмМТСН 40" xfId="1472"/>
    <cellStyle name="ЛокСмМТСН 41" xfId="1473"/>
    <cellStyle name="ЛокСмМТСН 42" xfId="1474"/>
    <cellStyle name="ЛокСмМТСН 43" xfId="1475"/>
    <cellStyle name="ЛокСмМТСН 44" xfId="1476"/>
    <cellStyle name="ЛокСмМТСН 45" xfId="1477"/>
    <cellStyle name="ЛокСмМТСН 46" xfId="1478"/>
    <cellStyle name="ЛокСмМТСН 47" xfId="1479"/>
    <cellStyle name="ЛокСмМТСН 48" xfId="1480"/>
    <cellStyle name="ЛокСмМТСН 49" xfId="1481"/>
    <cellStyle name="ЛокСмМТСН 5" xfId="1482"/>
    <cellStyle name="ЛокСмМТСН 50" xfId="1483"/>
    <cellStyle name="ЛокСмМТСН 51" xfId="1484"/>
    <cellStyle name="ЛокСмМТСН 52" xfId="1485"/>
    <cellStyle name="ЛокСмМТСН 53" xfId="1486"/>
    <cellStyle name="ЛокСмМТСН 54" xfId="1487"/>
    <cellStyle name="ЛокСмМТСН 55" xfId="1488"/>
    <cellStyle name="ЛокСмМТСН 56" xfId="1489"/>
    <cellStyle name="ЛокСмМТСН 57" xfId="1490"/>
    <cellStyle name="ЛокСмМТСН 58" xfId="1491"/>
    <cellStyle name="ЛокСмМТСН 59" xfId="1492"/>
    <cellStyle name="ЛокСмМТСН 6" xfId="1493"/>
    <cellStyle name="ЛокСмМТСН 60" xfId="1494"/>
    <cellStyle name="ЛокСмМТСН 61" xfId="1495"/>
    <cellStyle name="ЛокСмМТСН 62" xfId="1496"/>
    <cellStyle name="ЛокСмМТСН 63" xfId="1497"/>
    <cellStyle name="ЛокСмМТСН 64" xfId="1498"/>
    <cellStyle name="ЛокСмМТСН 65" xfId="1499"/>
    <cellStyle name="ЛокСмМТСН 66" xfId="1500"/>
    <cellStyle name="ЛокСмМТСН 67" xfId="1501"/>
    <cellStyle name="ЛокСмМТСН 68" xfId="1502"/>
    <cellStyle name="ЛокСмМТСН 69" xfId="1503"/>
    <cellStyle name="ЛокСмМТСН 7" xfId="1504"/>
    <cellStyle name="ЛокСмМТСН 70" xfId="1505"/>
    <cellStyle name="ЛокСмМТСН 71" xfId="1506"/>
    <cellStyle name="ЛокСмМТСН 72" xfId="1507"/>
    <cellStyle name="ЛокСмМТСН 73" xfId="1508"/>
    <cellStyle name="ЛокСмМТСН 74" xfId="1509"/>
    <cellStyle name="ЛокСмМТСН 75" xfId="1510"/>
    <cellStyle name="ЛокСмМТСН 76" xfId="1511"/>
    <cellStyle name="ЛокСмМТСН 8" xfId="1512"/>
    <cellStyle name="ЛокСмМТСН 9" xfId="1513"/>
    <cellStyle name="М29" xfId="1514"/>
    <cellStyle name="М29 10" xfId="1515"/>
    <cellStyle name="М29 11" xfId="1516"/>
    <cellStyle name="М29 12" xfId="1517"/>
    <cellStyle name="М29 13" xfId="1518"/>
    <cellStyle name="М29 14" xfId="1519"/>
    <cellStyle name="М29 15" xfId="1520"/>
    <cellStyle name="М29 16" xfId="1521"/>
    <cellStyle name="М29 17" xfId="1522"/>
    <cellStyle name="М29 18" xfId="1523"/>
    <cellStyle name="М29 19" xfId="1524"/>
    <cellStyle name="М29 2" xfId="1525"/>
    <cellStyle name="М29 20" xfId="1526"/>
    <cellStyle name="М29 21" xfId="1527"/>
    <cellStyle name="М29 22" xfId="1528"/>
    <cellStyle name="М29 23" xfId="1529"/>
    <cellStyle name="М29 24" xfId="1530"/>
    <cellStyle name="М29 25" xfId="1531"/>
    <cellStyle name="М29 26" xfId="1532"/>
    <cellStyle name="М29 27" xfId="1533"/>
    <cellStyle name="М29 28" xfId="1534"/>
    <cellStyle name="М29 29" xfId="1535"/>
    <cellStyle name="М29 3" xfId="1536"/>
    <cellStyle name="М29 30" xfId="1537"/>
    <cellStyle name="М29 31" xfId="1538"/>
    <cellStyle name="М29 32" xfId="1539"/>
    <cellStyle name="М29 33" xfId="1540"/>
    <cellStyle name="М29 34" xfId="1541"/>
    <cellStyle name="М29 35" xfId="1542"/>
    <cellStyle name="М29 36" xfId="1543"/>
    <cellStyle name="М29 37" xfId="1544"/>
    <cellStyle name="М29 38" xfId="1545"/>
    <cellStyle name="М29 39" xfId="1546"/>
    <cellStyle name="М29 4" xfId="1547"/>
    <cellStyle name="М29 40" xfId="1548"/>
    <cellStyle name="М29 41" xfId="1549"/>
    <cellStyle name="М29 42" xfId="1550"/>
    <cellStyle name="М29 43" xfId="1551"/>
    <cellStyle name="М29 44" xfId="1552"/>
    <cellStyle name="М29 45" xfId="1553"/>
    <cellStyle name="М29 46" xfId="1554"/>
    <cellStyle name="М29 47" xfId="1555"/>
    <cellStyle name="М29 48" xfId="1556"/>
    <cellStyle name="М29 49" xfId="1557"/>
    <cellStyle name="М29 5" xfId="1558"/>
    <cellStyle name="М29 50" xfId="1559"/>
    <cellStyle name="М29 51" xfId="1560"/>
    <cellStyle name="М29 52" xfId="1561"/>
    <cellStyle name="М29 53" xfId="1562"/>
    <cellStyle name="М29 54" xfId="1563"/>
    <cellStyle name="М29 55" xfId="1564"/>
    <cellStyle name="М29 56" xfId="1565"/>
    <cellStyle name="М29 57" xfId="1566"/>
    <cellStyle name="М29 58" xfId="1567"/>
    <cellStyle name="М29 59" xfId="1568"/>
    <cellStyle name="М29 6" xfId="1569"/>
    <cellStyle name="М29 60" xfId="1570"/>
    <cellStyle name="М29 61" xfId="1571"/>
    <cellStyle name="М29 62" xfId="1572"/>
    <cellStyle name="М29 63" xfId="1573"/>
    <cellStyle name="М29 64" xfId="1574"/>
    <cellStyle name="М29 65" xfId="1575"/>
    <cellStyle name="М29 66" xfId="1576"/>
    <cellStyle name="М29 67" xfId="1577"/>
    <cellStyle name="М29 68" xfId="1578"/>
    <cellStyle name="М29 69" xfId="1579"/>
    <cellStyle name="М29 7" xfId="1580"/>
    <cellStyle name="М29 70" xfId="1581"/>
    <cellStyle name="М29 71" xfId="1582"/>
    <cellStyle name="М29 72" xfId="1583"/>
    <cellStyle name="М29 73" xfId="1584"/>
    <cellStyle name="М29 74" xfId="1585"/>
    <cellStyle name="М29 75" xfId="1586"/>
    <cellStyle name="М29 76" xfId="1587"/>
    <cellStyle name="М29 8" xfId="1588"/>
    <cellStyle name="М29 9" xfId="1589"/>
    <cellStyle name="Название 10" xfId="1590"/>
    <cellStyle name="Название 11" xfId="1591"/>
    <cellStyle name="Название 12" xfId="1592"/>
    <cellStyle name="Название 13" xfId="1593"/>
    <cellStyle name="Название 14" xfId="1594"/>
    <cellStyle name="Название 15" xfId="1595"/>
    <cellStyle name="Название 16" xfId="1596"/>
    <cellStyle name="Название 17" xfId="1597"/>
    <cellStyle name="Название 18" xfId="1598"/>
    <cellStyle name="Название 19" xfId="1599"/>
    <cellStyle name="Название 2" xfId="1600"/>
    <cellStyle name="Название 2 10" xfId="1601"/>
    <cellStyle name="Название 2 11" xfId="1602"/>
    <cellStyle name="Название 2 12" xfId="1603"/>
    <cellStyle name="Название 2 13" xfId="1604"/>
    <cellStyle name="Название 2 14" xfId="1605"/>
    <cellStyle name="Название 2 15" xfId="1606"/>
    <cellStyle name="Название 2 16" xfId="1607"/>
    <cellStyle name="Название 2 17" xfId="1608"/>
    <cellStyle name="Название 2 18" xfId="1609"/>
    <cellStyle name="Название 2 19" xfId="1610"/>
    <cellStyle name="Название 2 2" xfId="1611"/>
    <cellStyle name="Название 2 20" xfId="1612"/>
    <cellStyle name="Название 2 21" xfId="1613"/>
    <cellStyle name="Название 2 22" xfId="1614"/>
    <cellStyle name="Название 2 23" xfId="1615"/>
    <cellStyle name="Название 2 24" xfId="1616"/>
    <cellStyle name="Название 2 25" xfId="1617"/>
    <cellStyle name="Название 2 26" xfId="1618"/>
    <cellStyle name="Название 2 27" xfId="1619"/>
    <cellStyle name="Название 2 28" xfId="1620"/>
    <cellStyle name="Название 2 29" xfId="1621"/>
    <cellStyle name="Название 2 3" xfId="1622"/>
    <cellStyle name="Название 2 30" xfId="1623"/>
    <cellStyle name="Название 2 4" xfId="1624"/>
    <cellStyle name="Название 2 5" xfId="1625"/>
    <cellStyle name="Название 2 6" xfId="1626"/>
    <cellStyle name="Название 2 7" xfId="1627"/>
    <cellStyle name="Название 2 8" xfId="1628"/>
    <cellStyle name="Название 2 9" xfId="1629"/>
    <cellStyle name="Название 20" xfId="1630"/>
    <cellStyle name="Название 21" xfId="1631"/>
    <cellStyle name="Название 22" xfId="1632"/>
    <cellStyle name="Название 23" xfId="1633"/>
    <cellStyle name="Название 24" xfId="1634"/>
    <cellStyle name="Название 25" xfId="1635"/>
    <cellStyle name="Название 26" xfId="1636"/>
    <cellStyle name="Название 27" xfId="1637"/>
    <cellStyle name="Название 28" xfId="1638"/>
    <cellStyle name="Название 29" xfId="1639"/>
    <cellStyle name="Название 3" xfId="1640"/>
    <cellStyle name="Название 30" xfId="1641"/>
    <cellStyle name="Название 31" xfId="1642"/>
    <cellStyle name="Название 32" xfId="1643"/>
    <cellStyle name="Название 33" xfId="1644"/>
    <cellStyle name="Название 34" xfId="1645"/>
    <cellStyle name="Название 35" xfId="1646"/>
    <cellStyle name="Название 36" xfId="1647"/>
    <cellStyle name="Название 4" xfId="1648"/>
    <cellStyle name="Название 5" xfId="1649"/>
    <cellStyle name="Название 6" xfId="1650"/>
    <cellStyle name="Название 7" xfId="1651"/>
    <cellStyle name="Название 8" xfId="1652"/>
    <cellStyle name="Название 9" xfId="1653"/>
    <cellStyle name="Нейтральный 10" xfId="1654"/>
    <cellStyle name="Нейтральный 11" xfId="1655"/>
    <cellStyle name="Нейтральный 12" xfId="1656"/>
    <cellStyle name="Нейтральный 13" xfId="1657"/>
    <cellStyle name="Нейтральный 14" xfId="1658"/>
    <cellStyle name="Нейтральный 15" xfId="1659"/>
    <cellStyle name="Нейтральный 16" xfId="1660"/>
    <cellStyle name="Нейтральный 17" xfId="1661"/>
    <cellStyle name="Нейтральный 18" xfId="1662"/>
    <cellStyle name="Нейтральный 19" xfId="1663"/>
    <cellStyle name="Нейтральный 2" xfId="1664"/>
    <cellStyle name="Нейтральный 2 10" xfId="1665"/>
    <cellStyle name="Нейтральный 2 11" xfId="1666"/>
    <cellStyle name="Нейтральный 2 12" xfId="1667"/>
    <cellStyle name="Нейтральный 2 13" xfId="1668"/>
    <cellStyle name="Нейтральный 2 14" xfId="1669"/>
    <cellStyle name="Нейтральный 2 15" xfId="1670"/>
    <cellStyle name="Нейтральный 2 16" xfId="1671"/>
    <cellStyle name="Нейтральный 2 17" xfId="1672"/>
    <cellStyle name="Нейтральный 2 18" xfId="1673"/>
    <cellStyle name="Нейтральный 2 19" xfId="1674"/>
    <cellStyle name="Нейтральный 2 2" xfId="1675"/>
    <cellStyle name="Нейтральный 2 20" xfId="1676"/>
    <cellStyle name="Нейтральный 2 21" xfId="1677"/>
    <cellStyle name="Нейтральный 2 22" xfId="1678"/>
    <cellStyle name="Нейтральный 2 23" xfId="1679"/>
    <cellStyle name="Нейтральный 2 24" xfId="1680"/>
    <cellStyle name="Нейтральный 2 25" xfId="1681"/>
    <cellStyle name="Нейтральный 2 26" xfId="1682"/>
    <cellStyle name="Нейтральный 2 27" xfId="1683"/>
    <cellStyle name="Нейтральный 2 28" xfId="1684"/>
    <cellStyle name="Нейтральный 2 29" xfId="1685"/>
    <cellStyle name="Нейтральный 2 3" xfId="1686"/>
    <cellStyle name="Нейтральный 2 30" xfId="1687"/>
    <cellStyle name="Нейтральный 2 4" xfId="1688"/>
    <cellStyle name="Нейтральный 2 5" xfId="1689"/>
    <cellStyle name="Нейтральный 2 6" xfId="1690"/>
    <cellStyle name="Нейтральный 2 7" xfId="1691"/>
    <cellStyle name="Нейтральный 2 8" xfId="1692"/>
    <cellStyle name="Нейтральный 2 9" xfId="1693"/>
    <cellStyle name="Нейтральный 20" xfId="1694"/>
    <cellStyle name="Нейтральный 21" xfId="1695"/>
    <cellStyle name="Нейтральный 22" xfId="1696"/>
    <cellStyle name="Нейтральный 23" xfId="1697"/>
    <cellStyle name="Нейтральный 24" xfId="1698"/>
    <cellStyle name="Нейтральный 25" xfId="1699"/>
    <cellStyle name="Нейтральный 26" xfId="1700"/>
    <cellStyle name="Нейтральный 27" xfId="1701"/>
    <cellStyle name="Нейтральный 28" xfId="1702"/>
    <cellStyle name="Нейтральный 29" xfId="1703"/>
    <cellStyle name="Нейтральный 3" xfId="1704"/>
    <cellStyle name="Нейтральный 30" xfId="1705"/>
    <cellStyle name="Нейтральный 31" xfId="1706"/>
    <cellStyle name="Нейтральный 32" xfId="1707"/>
    <cellStyle name="Нейтральный 33" xfId="1708"/>
    <cellStyle name="Нейтральный 34" xfId="1709"/>
    <cellStyle name="Нейтральный 35" xfId="1710"/>
    <cellStyle name="Нейтральный 36" xfId="1711"/>
    <cellStyle name="Нейтральный 4" xfId="1712"/>
    <cellStyle name="Нейтральный 5" xfId="1713"/>
    <cellStyle name="Нейтральный 6" xfId="1714"/>
    <cellStyle name="Нейтральный 7" xfId="1715"/>
    <cellStyle name="Нейтральный 8" xfId="1716"/>
    <cellStyle name="Нейтральный 9" xfId="1717"/>
    <cellStyle name="ОбСмета" xfId="1718"/>
    <cellStyle name="ОбСмета 10" xfId="1719"/>
    <cellStyle name="ОбСмета 11" xfId="1720"/>
    <cellStyle name="ОбСмета 12" xfId="1721"/>
    <cellStyle name="ОбСмета 13" xfId="1722"/>
    <cellStyle name="ОбСмета 14" xfId="1723"/>
    <cellStyle name="ОбСмета 15" xfId="1724"/>
    <cellStyle name="ОбСмета 16" xfId="1725"/>
    <cellStyle name="ОбСмета 17" xfId="1726"/>
    <cellStyle name="ОбСмета 18" xfId="1727"/>
    <cellStyle name="ОбСмета 19" xfId="1728"/>
    <cellStyle name="ОбСмета 2" xfId="1729"/>
    <cellStyle name="ОбСмета 20" xfId="1730"/>
    <cellStyle name="ОбСмета 21" xfId="1731"/>
    <cellStyle name="ОбСмета 22" xfId="1732"/>
    <cellStyle name="ОбСмета 23" xfId="1733"/>
    <cellStyle name="ОбСмета 24" xfId="1734"/>
    <cellStyle name="ОбСмета 25" xfId="1735"/>
    <cellStyle name="ОбСмета 26" xfId="1736"/>
    <cellStyle name="ОбСмета 27" xfId="1737"/>
    <cellStyle name="ОбСмета 28" xfId="1738"/>
    <cellStyle name="ОбСмета 29" xfId="1739"/>
    <cellStyle name="ОбСмета 3" xfId="1740"/>
    <cellStyle name="ОбСмета 30" xfId="1741"/>
    <cellStyle name="ОбСмета 31" xfId="1742"/>
    <cellStyle name="ОбСмета 32" xfId="1743"/>
    <cellStyle name="ОбСмета 33" xfId="1744"/>
    <cellStyle name="ОбСмета 34" xfId="1745"/>
    <cellStyle name="ОбСмета 35" xfId="1746"/>
    <cellStyle name="ОбСмета 36" xfId="1747"/>
    <cellStyle name="ОбСмета 37" xfId="1748"/>
    <cellStyle name="ОбСмета 38" xfId="1749"/>
    <cellStyle name="ОбСмета 39" xfId="1750"/>
    <cellStyle name="ОбСмета 4" xfId="1751"/>
    <cellStyle name="ОбСмета 40" xfId="1752"/>
    <cellStyle name="ОбСмета 41" xfId="1753"/>
    <cellStyle name="ОбСмета 42" xfId="1754"/>
    <cellStyle name="ОбСмета 43" xfId="1755"/>
    <cellStyle name="ОбСмета 44" xfId="1756"/>
    <cellStyle name="ОбСмета 45" xfId="1757"/>
    <cellStyle name="ОбСмета 46" xfId="1758"/>
    <cellStyle name="ОбСмета 47" xfId="1759"/>
    <cellStyle name="ОбСмета 48" xfId="1760"/>
    <cellStyle name="ОбСмета 49" xfId="1761"/>
    <cellStyle name="ОбСмета 5" xfId="1762"/>
    <cellStyle name="ОбСмета 50" xfId="1763"/>
    <cellStyle name="ОбСмета 51" xfId="1764"/>
    <cellStyle name="ОбСмета 52" xfId="1765"/>
    <cellStyle name="ОбСмета 53" xfId="1766"/>
    <cellStyle name="ОбСмета 54" xfId="1767"/>
    <cellStyle name="ОбСмета 55" xfId="1768"/>
    <cellStyle name="ОбСмета 56" xfId="1769"/>
    <cellStyle name="ОбСмета 57" xfId="1770"/>
    <cellStyle name="ОбСмета 58" xfId="1771"/>
    <cellStyle name="ОбСмета 59" xfId="1772"/>
    <cellStyle name="ОбСмета 6" xfId="1773"/>
    <cellStyle name="ОбСмета 60" xfId="1774"/>
    <cellStyle name="ОбСмета 61" xfId="1775"/>
    <cellStyle name="ОбСмета 62" xfId="1776"/>
    <cellStyle name="ОбСмета 63" xfId="1777"/>
    <cellStyle name="ОбСмета 64" xfId="1778"/>
    <cellStyle name="ОбСмета 65" xfId="1779"/>
    <cellStyle name="ОбСмета 66" xfId="1780"/>
    <cellStyle name="ОбСмета 67" xfId="1781"/>
    <cellStyle name="ОбСмета 68" xfId="1782"/>
    <cellStyle name="ОбСмета 69" xfId="1783"/>
    <cellStyle name="ОбСмета 7" xfId="1784"/>
    <cellStyle name="ОбСмета 70" xfId="1785"/>
    <cellStyle name="ОбСмета 71" xfId="1786"/>
    <cellStyle name="ОбСмета 72" xfId="1787"/>
    <cellStyle name="ОбСмета 73" xfId="1788"/>
    <cellStyle name="ОбСмета 74" xfId="1789"/>
    <cellStyle name="ОбСмета 75" xfId="1790"/>
    <cellStyle name="ОбСмета 76" xfId="1791"/>
    <cellStyle name="ОбСмета 8" xfId="1792"/>
    <cellStyle name="ОбСмета 9" xfId="1793"/>
    <cellStyle name="Обычный" xfId="0" builtinId="0"/>
    <cellStyle name="Обычный 10" xfId="1794"/>
    <cellStyle name="Обычный 100 2" xfId="1795"/>
    <cellStyle name="Обычный 100 3" xfId="1796"/>
    <cellStyle name="Обычный 101 2" xfId="1797"/>
    <cellStyle name="Обычный 101 3" xfId="1798"/>
    <cellStyle name="Обычный 102 2" xfId="1799"/>
    <cellStyle name="Обычный 102 3" xfId="1800"/>
    <cellStyle name="Обычный 103 2" xfId="1801"/>
    <cellStyle name="Обычный 103 3" xfId="1802"/>
    <cellStyle name="Обычный 104 2" xfId="1803"/>
    <cellStyle name="Обычный 104 3" xfId="1804"/>
    <cellStyle name="Обычный 105 2" xfId="1805"/>
    <cellStyle name="Обычный 105 3" xfId="1806"/>
    <cellStyle name="Обычный 105 4" xfId="1807"/>
    <cellStyle name="Обычный 105 5" xfId="1808"/>
    <cellStyle name="Обычный 106 2" xfId="1809"/>
    <cellStyle name="Обычный 106 3" xfId="1810"/>
    <cellStyle name="Обычный 107 2" xfId="1811"/>
    <cellStyle name="Обычный 107 3" xfId="1812"/>
    <cellStyle name="Обычный 108 2" xfId="1813"/>
    <cellStyle name="Обычный 108 3" xfId="1814"/>
    <cellStyle name="Обычный 109 2" xfId="1815"/>
    <cellStyle name="Обычный 109 3" xfId="1816"/>
    <cellStyle name="Обычный 109 4" xfId="1817"/>
    <cellStyle name="Обычный 109 5" xfId="1818"/>
    <cellStyle name="Обычный 109 6" xfId="1819"/>
    <cellStyle name="Обычный 109 7" xfId="1820"/>
    <cellStyle name="Обычный 11" xfId="2948"/>
    <cellStyle name="Обычный 110 2" xfId="1821"/>
    <cellStyle name="Обычный 110 3" xfId="1822"/>
    <cellStyle name="Обычный 111 2" xfId="1823"/>
    <cellStyle name="Обычный 111 3" xfId="1824"/>
    <cellStyle name="Обычный 112 2" xfId="1825"/>
    <cellStyle name="Обычный 112 3" xfId="1826"/>
    <cellStyle name="Обычный 113 2" xfId="1827"/>
    <cellStyle name="Обычный 113 3" xfId="1828"/>
    <cellStyle name="Обычный 115 2" xfId="1829"/>
    <cellStyle name="Обычный 115 3" xfId="1830"/>
    <cellStyle name="Обычный 115 4" xfId="1831"/>
    <cellStyle name="Обычный 116 2" xfId="1832"/>
    <cellStyle name="Обычный 116 3" xfId="1833"/>
    <cellStyle name="Обычный 117 2" xfId="1834"/>
    <cellStyle name="Обычный 118 2" xfId="1835"/>
    <cellStyle name="Обычный 119 2" xfId="1836"/>
    <cellStyle name="Обычный 12" xfId="2949"/>
    <cellStyle name="Обычный 120 2" xfId="1837"/>
    <cellStyle name="Обычный 121 2" xfId="1838"/>
    <cellStyle name="Обычный 13" xfId="2950"/>
    <cellStyle name="Обычный 14" xfId="2951"/>
    <cellStyle name="Обычный 15" xfId="2952"/>
    <cellStyle name="Обычный 16" xfId="2953"/>
    <cellStyle name="Обычный 17" xfId="2954"/>
    <cellStyle name="Обычный 2" xfId="2"/>
    <cellStyle name="Обычный 2 10" xfId="1839"/>
    <cellStyle name="Обычный 2_ЛС№02-01" xfId="1840"/>
    <cellStyle name="Обычный 24 2" xfId="1841"/>
    <cellStyle name="Обычный 24 3" xfId="1842"/>
    <cellStyle name="Обычный 25 2" xfId="1843"/>
    <cellStyle name="Обычный 25 3" xfId="1844"/>
    <cellStyle name="Обычный 25 4" xfId="1845"/>
    <cellStyle name="Обычный 25 5" xfId="1846"/>
    <cellStyle name="Обычный 27 10" xfId="1847"/>
    <cellStyle name="Обычный 27 11" xfId="1848"/>
    <cellStyle name="Обычный 27 12" xfId="1849"/>
    <cellStyle name="Обычный 27 13" xfId="1850"/>
    <cellStyle name="Обычный 27 14" xfId="1851"/>
    <cellStyle name="Обычный 27 15" xfId="1852"/>
    <cellStyle name="Обычный 27 16" xfId="1853"/>
    <cellStyle name="Обычный 27 17" xfId="1854"/>
    <cellStyle name="Обычный 27 2" xfId="1855"/>
    <cellStyle name="Обычный 27 3" xfId="1856"/>
    <cellStyle name="Обычный 27 4" xfId="1857"/>
    <cellStyle name="Обычный 27 5" xfId="1858"/>
    <cellStyle name="Обычный 27 6" xfId="1859"/>
    <cellStyle name="Обычный 27 7" xfId="1860"/>
    <cellStyle name="Обычный 27 8" xfId="1861"/>
    <cellStyle name="Обычный 27 9" xfId="1862"/>
    <cellStyle name="Обычный 29 10" xfId="1863"/>
    <cellStyle name="Обычный 29 11" xfId="1864"/>
    <cellStyle name="Обычный 29 12" xfId="1865"/>
    <cellStyle name="Обычный 29 13" xfId="1866"/>
    <cellStyle name="Обычный 29 14" xfId="1867"/>
    <cellStyle name="Обычный 29 15" xfId="1868"/>
    <cellStyle name="Обычный 29 16" xfId="1869"/>
    <cellStyle name="Обычный 29 17" xfId="1870"/>
    <cellStyle name="Обычный 29 2" xfId="1871"/>
    <cellStyle name="Обычный 29 3" xfId="1872"/>
    <cellStyle name="Обычный 29 4" xfId="1873"/>
    <cellStyle name="Обычный 29 5" xfId="1874"/>
    <cellStyle name="Обычный 29 6" xfId="1875"/>
    <cellStyle name="Обычный 29 7" xfId="1876"/>
    <cellStyle name="Обычный 29 8" xfId="1877"/>
    <cellStyle name="Обычный 29 9" xfId="1878"/>
    <cellStyle name="Обычный 3" xfId="1879"/>
    <cellStyle name="Обычный 3 10" xfId="1880"/>
    <cellStyle name="Обычный 3 11" xfId="1881"/>
    <cellStyle name="Обычный 3 12" xfId="1882"/>
    <cellStyle name="Обычный 3 13" xfId="1883"/>
    <cellStyle name="Обычный 3 14" xfId="1884"/>
    <cellStyle name="Обычный 3 15" xfId="1885"/>
    <cellStyle name="Обычный 3 16" xfId="1886"/>
    <cellStyle name="Обычный 3 17" xfId="1887"/>
    <cellStyle name="Обычный 3 18" xfId="1888"/>
    <cellStyle name="Обычный 3 19" xfId="1889"/>
    <cellStyle name="Обычный 3 2" xfId="1890"/>
    <cellStyle name="Обычный 3 20" xfId="1891"/>
    <cellStyle name="Обычный 3 21" xfId="1892"/>
    <cellStyle name="Обычный 3 22" xfId="1893"/>
    <cellStyle name="Обычный 3 23" xfId="1894"/>
    <cellStyle name="Обычный 3 24" xfId="1895"/>
    <cellStyle name="Обычный 3 25" xfId="1896"/>
    <cellStyle name="Обычный 3 26" xfId="1897"/>
    <cellStyle name="Обычный 3 27" xfId="1898"/>
    <cellStyle name="Обычный 3 28" xfId="1899"/>
    <cellStyle name="Обычный 3 29" xfId="1900"/>
    <cellStyle name="Обычный 3 3" xfId="1901"/>
    <cellStyle name="Обычный 3 30" xfId="1902"/>
    <cellStyle name="Обычный 3 31" xfId="1903"/>
    <cellStyle name="Обычный 3 32" xfId="1904"/>
    <cellStyle name="Обычный 3 4" xfId="1905"/>
    <cellStyle name="Обычный 3 5" xfId="1906"/>
    <cellStyle name="Обычный 3 6" xfId="1907"/>
    <cellStyle name="Обычный 3 7" xfId="1908"/>
    <cellStyle name="Обычный 3 8" xfId="1909"/>
    <cellStyle name="Обычный 3 9" xfId="1910"/>
    <cellStyle name="Обычный 30 10" xfId="1911"/>
    <cellStyle name="Обычный 30 11" xfId="1912"/>
    <cellStyle name="Обычный 30 12" xfId="1913"/>
    <cellStyle name="Обычный 30 13" xfId="1914"/>
    <cellStyle name="Обычный 30 14" xfId="1915"/>
    <cellStyle name="Обычный 30 15" xfId="1916"/>
    <cellStyle name="Обычный 30 2" xfId="1917"/>
    <cellStyle name="Обычный 30 3" xfId="1918"/>
    <cellStyle name="Обычный 30 4" xfId="1919"/>
    <cellStyle name="Обычный 30 5" xfId="1920"/>
    <cellStyle name="Обычный 30 6" xfId="1921"/>
    <cellStyle name="Обычный 30 7" xfId="1922"/>
    <cellStyle name="Обычный 30 8" xfId="1923"/>
    <cellStyle name="Обычный 30 9" xfId="1924"/>
    <cellStyle name="Обычный 31 10" xfId="1925"/>
    <cellStyle name="Обычный 31 11" xfId="1926"/>
    <cellStyle name="Обычный 31 12" xfId="1927"/>
    <cellStyle name="Обычный 31 13" xfId="1928"/>
    <cellStyle name="Обычный 31 2" xfId="1929"/>
    <cellStyle name="Обычный 31 3" xfId="1930"/>
    <cellStyle name="Обычный 31 4" xfId="1931"/>
    <cellStyle name="Обычный 31 5" xfId="1932"/>
    <cellStyle name="Обычный 31 6" xfId="1933"/>
    <cellStyle name="Обычный 31 7" xfId="1934"/>
    <cellStyle name="Обычный 31 8" xfId="1935"/>
    <cellStyle name="Обычный 31 9" xfId="1936"/>
    <cellStyle name="Обычный 32 10" xfId="1937"/>
    <cellStyle name="Обычный 32 11" xfId="1938"/>
    <cellStyle name="Обычный 32 12" xfId="1939"/>
    <cellStyle name="Обычный 32 13" xfId="1940"/>
    <cellStyle name="Обычный 32 2" xfId="1941"/>
    <cellStyle name="Обычный 32 3" xfId="1942"/>
    <cellStyle name="Обычный 32 4" xfId="1943"/>
    <cellStyle name="Обычный 32 5" xfId="1944"/>
    <cellStyle name="Обычный 32 6" xfId="1945"/>
    <cellStyle name="Обычный 32 7" xfId="1946"/>
    <cellStyle name="Обычный 32 8" xfId="1947"/>
    <cellStyle name="Обычный 32 9" xfId="1948"/>
    <cellStyle name="Обычный 34 10" xfId="1949"/>
    <cellStyle name="Обычный 34 2" xfId="1950"/>
    <cellStyle name="Обычный 34 3" xfId="1951"/>
    <cellStyle name="Обычный 34 4" xfId="1952"/>
    <cellStyle name="Обычный 34 5" xfId="1953"/>
    <cellStyle name="Обычный 34 6" xfId="1954"/>
    <cellStyle name="Обычный 34 7" xfId="1955"/>
    <cellStyle name="Обычный 34 8" xfId="1956"/>
    <cellStyle name="Обычный 34 9" xfId="1957"/>
    <cellStyle name="Обычный 4" xfId="1958"/>
    <cellStyle name="Обычный 47 2" xfId="1959"/>
    <cellStyle name="Обычный 47 3" xfId="1960"/>
    <cellStyle name="Обычный 47 4" xfId="1961"/>
    <cellStyle name="Обычный 47 5" xfId="1962"/>
    <cellStyle name="Обычный 48 2" xfId="1963"/>
    <cellStyle name="Обычный 48 3" xfId="1964"/>
    <cellStyle name="Обычный 48 4" xfId="1965"/>
    <cellStyle name="Обычный 48 5" xfId="1966"/>
    <cellStyle name="Обычный 48 6" xfId="1967"/>
    <cellStyle name="Обычный 49 10" xfId="1968"/>
    <cellStyle name="Обычный 49 11" xfId="1969"/>
    <cellStyle name="Обычный 49 12" xfId="1970"/>
    <cellStyle name="Обычный 49 2" xfId="1971"/>
    <cellStyle name="Обычный 49 3" xfId="1972"/>
    <cellStyle name="Обычный 49 4" xfId="1973"/>
    <cellStyle name="Обычный 49 5" xfId="1974"/>
    <cellStyle name="Обычный 49 6" xfId="1975"/>
    <cellStyle name="Обычный 49 7" xfId="1976"/>
    <cellStyle name="Обычный 49 8" xfId="1977"/>
    <cellStyle name="Обычный 49 9" xfId="1978"/>
    <cellStyle name="Обычный 5" xfId="1979"/>
    <cellStyle name="Обычный 50 2" xfId="1980"/>
    <cellStyle name="Обычный 50 3" xfId="1981"/>
    <cellStyle name="Обычный 50 4" xfId="1982"/>
    <cellStyle name="Обычный 50 5" xfId="1983"/>
    <cellStyle name="Обычный 50 6" xfId="1984"/>
    <cellStyle name="Обычный 50 7" xfId="1985"/>
    <cellStyle name="Обычный 51 2" xfId="1986"/>
    <cellStyle name="Обычный 52 2" xfId="1987"/>
    <cellStyle name="Обычный 52 3" xfId="1988"/>
    <cellStyle name="Обычный 52 4" xfId="1989"/>
    <cellStyle name="Обычный 52 5" xfId="1990"/>
    <cellStyle name="Обычный 52 6" xfId="1991"/>
    <cellStyle name="Обычный 52 7" xfId="1992"/>
    <cellStyle name="Обычный 52 8" xfId="1993"/>
    <cellStyle name="Обычный 53 2" xfId="1994"/>
    <cellStyle name="Обычный 53 3" xfId="1995"/>
    <cellStyle name="Обычный 53 4" xfId="1996"/>
    <cellStyle name="Обычный 53 5" xfId="1997"/>
    <cellStyle name="Обычный 53 6" xfId="1998"/>
    <cellStyle name="Обычный 53 7" xfId="1999"/>
    <cellStyle name="Обычный 54 2" xfId="2000"/>
    <cellStyle name="Обычный 54 3" xfId="2001"/>
    <cellStyle name="Обычный 54 4" xfId="2002"/>
    <cellStyle name="Обычный 54 5" xfId="2003"/>
    <cellStyle name="Обычный 54 6" xfId="2004"/>
    <cellStyle name="Обычный 56 2" xfId="2005"/>
    <cellStyle name="Обычный 56 3" xfId="2006"/>
    <cellStyle name="Обычный 56 4" xfId="2007"/>
    <cellStyle name="Обычный 56 5" xfId="2008"/>
    <cellStyle name="Обычный 56 6" xfId="2009"/>
    <cellStyle name="Обычный 57 2" xfId="2010"/>
    <cellStyle name="Обычный 57 3" xfId="2011"/>
    <cellStyle name="Обычный 57 4" xfId="2012"/>
    <cellStyle name="Обычный 57 5" xfId="2013"/>
    <cellStyle name="Обычный 57 6" xfId="2014"/>
    <cellStyle name="Обычный 58 2" xfId="2015"/>
    <cellStyle name="Обычный 58 3" xfId="2016"/>
    <cellStyle name="Обычный 58 4" xfId="2017"/>
    <cellStyle name="Обычный 58 5" xfId="2018"/>
    <cellStyle name="Обычный 58 6" xfId="2019"/>
    <cellStyle name="Обычный 59 2" xfId="2020"/>
    <cellStyle name="Обычный 6" xfId="2021"/>
    <cellStyle name="Обычный 60 2" xfId="2022"/>
    <cellStyle name="Обычный 60 3" xfId="2023"/>
    <cellStyle name="Обычный 60 4" xfId="2024"/>
    <cellStyle name="Обычный 60 5" xfId="2025"/>
    <cellStyle name="Обычный 61 2" xfId="2026"/>
    <cellStyle name="Обычный 61 3" xfId="2027"/>
    <cellStyle name="Обычный 61 4" xfId="2028"/>
    <cellStyle name="Обычный 61 5" xfId="2029"/>
    <cellStyle name="Обычный 61 6" xfId="2030"/>
    <cellStyle name="Обычный 61 7" xfId="2031"/>
    <cellStyle name="Обычный 61 8" xfId="2032"/>
    <cellStyle name="Обычный 61 9" xfId="2033"/>
    <cellStyle name="Обычный 62 10" xfId="2034"/>
    <cellStyle name="Обычный 62 11" xfId="2035"/>
    <cellStyle name="Обычный 62 12" xfId="2036"/>
    <cellStyle name="Обычный 62 13" xfId="2037"/>
    <cellStyle name="Обычный 62 14" xfId="2038"/>
    <cellStyle name="Обычный 62 15" xfId="2039"/>
    <cellStyle name="Обычный 62 16" xfId="2040"/>
    <cellStyle name="Обычный 62 17" xfId="2041"/>
    <cellStyle name="Обычный 62 18" xfId="2042"/>
    <cellStyle name="Обычный 62 19" xfId="2043"/>
    <cellStyle name="Обычный 62 2" xfId="2044"/>
    <cellStyle name="Обычный 62 20" xfId="2045"/>
    <cellStyle name="Обычный 62 21" xfId="2046"/>
    <cellStyle name="Обычный 62 22" xfId="2047"/>
    <cellStyle name="Обычный 62 3" xfId="2048"/>
    <cellStyle name="Обычный 62 4" xfId="2049"/>
    <cellStyle name="Обычный 62 5" xfId="2050"/>
    <cellStyle name="Обычный 62 6" xfId="2051"/>
    <cellStyle name="Обычный 62 7" xfId="2052"/>
    <cellStyle name="Обычный 62 8" xfId="2053"/>
    <cellStyle name="Обычный 62 9" xfId="2054"/>
    <cellStyle name="Обычный 63 10" xfId="2055"/>
    <cellStyle name="Обычный 63 11" xfId="2056"/>
    <cellStyle name="Обычный 63 12" xfId="2057"/>
    <cellStyle name="Обычный 63 13" xfId="2058"/>
    <cellStyle name="Обычный 63 14" xfId="2059"/>
    <cellStyle name="Обычный 63 15" xfId="2060"/>
    <cellStyle name="Обычный 63 16" xfId="2061"/>
    <cellStyle name="Обычный 63 17" xfId="2062"/>
    <cellStyle name="Обычный 63 18" xfId="2063"/>
    <cellStyle name="Обычный 63 19" xfId="2064"/>
    <cellStyle name="Обычный 63 2" xfId="2065"/>
    <cellStyle name="Обычный 63 20" xfId="2066"/>
    <cellStyle name="Обычный 63 21" xfId="2067"/>
    <cellStyle name="Обычный 63 22" xfId="2068"/>
    <cellStyle name="Обычный 63 23" xfId="2069"/>
    <cellStyle name="Обычный 63 24" xfId="2070"/>
    <cellStyle name="Обычный 63 3" xfId="2071"/>
    <cellStyle name="Обычный 63 4" xfId="2072"/>
    <cellStyle name="Обычный 63 5" xfId="2073"/>
    <cellStyle name="Обычный 63 6" xfId="2074"/>
    <cellStyle name="Обычный 63 7" xfId="2075"/>
    <cellStyle name="Обычный 63 8" xfId="2076"/>
    <cellStyle name="Обычный 63 9" xfId="2077"/>
    <cellStyle name="Обычный 64 10" xfId="2078"/>
    <cellStyle name="Обычный 64 11" xfId="2079"/>
    <cellStyle name="Обычный 64 12" xfId="2080"/>
    <cellStyle name="Обычный 64 13" xfId="2081"/>
    <cellStyle name="Обычный 64 2" xfId="2082"/>
    <cellStyle name="Обычный 64 3" xfId="2083"/>
    <cellStyle name="Обычный 64 4" xfId="2084"/>
    <cellStyle name="Обычный 64 5" xfId="2085"/>
    <cellStyle name="Обычный 64 6" xfId="2086"/>
    <cellStyle name="Обычный 64 7" xfId="2087"/>
    <cellStyle name="Обычный 64 8" xfId="2088"/>
    <cellStyle name="Обычный 64 9" xfId="2089"/>
    <cellStyle name="Обычный 65 10" xfId="2090"/>
    <cellStyle name="Обычный 65 11" xfId="2091"/>
    <cellStyle name="Обычный 65 12" xfId="2092"/>
    <cellStyle name="Обычный 65 13" xfId="2093"/>
    <cellStyle name="Обычный 65 14" xfId="2094"/>
    <cellStyle name="Обычный 65 15" xfId="2095"/>
    <cellStyle name="Обычный 65 16" xfId="2096"/>
    <cellStyle name="Обычный 65 17" xfId="2097"/>
    <cellStyle name="Обычный 65 18" xfId="2098"/>
    <cellStyle name="Обычный 65 19" xfId="2099"/>
    <cellStyle name="Обычный 65 2" xfId="2100"/>
    <cellStyle name="Обычный 65 20" xfId="2101"/>
    <cellStyle name="Обычный 65 21" xfId="2102"/>
    <cellStyle name="Обычный 65 3" xfId="2103"/>
    <cellStyle name="Обычный 65 4" xfId="2104"/>
    <cellStyle name="Обычный 65 5" xfId="2105"/>
    <cellStyle name="Обычный 65 6" xfId="2106"/>
    <cellStyle name="Обычный 65 7" xfId="2107"/>
    <cellStyle name="Обычный 65 8" xfId="2108"/>
    <cellStyle name="Обычный 65 9" xfId="2109"/>
    <cellStyle name="Обычный 66 2" xfId="2110"/>
    <cellStyle name="Обычный 66 3" xfId="2111"/>
    <cellStyle name="Обычный 67 10" xfId="2112"/>
    <cellStyle name="Обычный 67 11" xfId="2113"/>
    <cellStyle name="Обычный 67 12" xfId="2114"/>
    <cellStyle name="Обычный 67 13" xfId="2115"/>
    <cellStyle name="Обычный 67 14" xfId="2116"/>
    <cellStyle name="Обычный 67 15" xfId="2117"/>
    <cellStyle name="Обычный 67 16" xfId="2118"/>
    <cellStyle name="Обычный 67 17" xfId="2119"/>
    <cellStyle name="Обычный 67 18" xfId="2120"/>
    <cellStyle name="Обычный 67 19" xfId="2121"/>
    <cellStyle name="Обычный 67 2" xfId="2122"/>
    <cellStyle name="Обычный 67 3" xfId="2123"/>
    <cellStyle name="Обычный 67 4" xfId="2124"/>
    <cellStyle name="Обычный 67 5" xfId="2125"/>
    <cellStyle name="Обычный 67 6" xfId="2126"/>
    <cellStyle name="Обычный 67 7" xfId="2127"/>
    <cellStyle name="Обычный 67 8" xfId="2128"/>
    <cellStyle name="Обычный 67 9" xfId="2129"/>
    <cellStyle name="Обычный 68 2" xfId="2130"/>
    <cellStyle name="Обычный 69 2" xfId="2131"/>
    <cellStyle name="Обычный 69 3" xfId="2132"/>
    <cellStyle name="Обычный 69 4" xfId="2133"/>
    <cellStyle name="Обычный 69 5" xfId="2134"/>
    <cellStyle name="Обычный 7" xfId="2135"/>
    <cellStyle name="Обычный 70 10" xfId="2136"/>
    <cellStyle name="Обычный 70 11" xfId="2137"/>
    <cellStyle name="Обычный 70 12" xfId="2138"/>
    <cellStyle name="Обычный 70 13" xfId="2139"/>
    <cellStyle name="Обычный 70 2" xfId="2140"/>
    <cellStyle name="Обычный 70 3" xfId="2141"/>
    <cellStyle name="Обычный 70 4" xfId="2142"/>
    <cellStyle name="Обычный 70 5" xfId="2143"/>
    <cellStyle name="Обычный 70 6" xfId="2144"/>
    <cellStyle name="Обычный 70 7" xfId="2145"/>
    <cellStyle name="Обычный 70 8" xfId="2146"/>
    <cellStyle name="Обычный 70 9" xfId="2147"/>
    <cellStyle name="Обычный 71 2" xfId="2148"/>
    <cellStyle name="Обычный 71 3" xfId="2149"/>
    <cellStyle name="Обычный 71 4" xfId="2150"/>
    <cellStyle name="Обычный 71 5" xfId="2151"/>
    <cellStyle name="Обычный 71 6" xfId="2152"/>
    <cellStyle name="Обычный 72 10" xfId="2153"/>
    <cellStyle name="Обычный 72 11" xfId="2154"/>
    <cellStyle name="Обычный 72 12" xfId="2155"/>
    <cellStyle name="Обычный 72 13" xfId="2156"/>
    <cellStyle name="Обычный 72 14" xfId="2157"/>
    <cellStyle name="Обычный 72 15" xfId="2158"/>
    <cellStyle name="Обычный 72 16" xfId="2159"/>
    <cellStyle name="Обычный 72 17" xfId="2160"/>
    <cellStyle name="Обычный 72 2" xfId="2161"/>
    <cellStyle name="Обычный 72 3" xfId="2162"/>
    <cellStyle name="Обычный 72 4" xfId="2163"/>
    <cellStyle name="Обычный 72 5" xfId="2164"/>
    <cellStyle name="Обычный 72 6" xfId="2165"/>
    <cellStyle name="Обычный 72 7" xfId="2166"/>
    <cellStyle name="Обычный 72 8" xfId="2167"/>
    <cellStyle name="Обычный 72 9" xfId="2168"/>
    <cellStyle name="Обычный 73 10" xfId="2169"/>
    <cellStyle name="Обычный 73 11" xfId="2170"/>
    <cellStyle name="Обычный 73 2" xfId="2171"/>
    <cellStyle name="Обычный 73 3" xfId="2172"/>
    <cellStyle name="Обычный 73 4" xfId="2173"/>
    <cellStyle name="Обычный 73 5" xfId="2174"/>
    <cellStyle name="Обычный 73 6" xfId="2175"/>
    <cellStyle name="Обычный 73 7" xfId="2176"/>
    <cellStyle name="Обычный 73 8" xfId="2177"/>
    <cellStyle name="Обычный 73 9" xfId="2178"/>
    <cellStyle name="Обычный 74 10" xfId="2179"/>
    <cellStyle name="Обычный 74 11" xfId="2180"/>
    <cellStyle name="Обычный 74 12" xfId="2181"/>
    <cellStyle name="Обычный 74 13" xfId="2182"/>
    <cellStyle name="Обычный 74 2" xfId="2183"/>
    <cellStyle name="Обычный 74 3" xfId="2184"/>
    <cellStyle name="Обычный 74 4" xfId="2185"/>
    <cellStyle name="Обычный 74 5" xfId="2186"/>
    <cellStyle name="Обычный 74 6" xfId="2187"/>
    <cellStyle name="Обычный 74 7" xfId="2188"/>
    <cellStyle name="Обычный 74 8" xfId="2189"/>
    <cellStyle name="Обычный 74 9" xfId="2190"/>
    <cellStyle name="Обычный 75 10" xfId="2191"/>
    <cellStyle name="Обычный 75 2" xfId="2192"/>
    <cellStyle name="Обычный 75 3" xfId="2193"/>
    <cellStyle name="Обычный 75 4" xfId="2194"/>
    <cellStyle name="Обычный 75 5" xfId="2195"/>
    <cellStyle name="Обычный 75 6" xfId="2196"/>
    <cellStyle name="Обычный 75 7" xfId="2197"/>
    <cellStyle name="Обычный 75 8" xfId="2198"/>
    <cellStyle name="Обычный 75 9" xfId="2199"/>
    <cellStyle name="Обычный 76 10" xfId="2200"/>
    <cellStyle name="Обычный 76 2" xfId="2201"/>
    <cellStyle name="Обычный 76 3" xfId="2202"/>
    <cellStyle name="Обычный 76 4" xfId="2203"/>
    <cellStyle name="Обычный 76 5" xfId="2204"/>
    <cellStyle name="Обычный 76 6" xfId="2205"/>
    <cellStyle name="Обычный 76 7" xfId="2206"/>
    <cellStyle name="Обычный 76 8" xfId="2207"/>
    <cellStyle name="Обычный 76 9" xfId="2208"/>
    <cellStyle name="Обычный 77 2" xfId="2209"/>
    <cellStyle name="Обычный 77 3" xfId="2210"/>
    <cellStyle name="Обычный 77 4" xfId="2211"/>
    <cellStyle name="Обычный 77 5" xfId="2212"/>
    <cellStyle name="Обычный 77 6" xfId="2213"/>
    <cellStyle name="Обычный 77 7" xfId="2214"/>
    <cellStyle name="Обычный 77 8" xfId="2215"/>
    <cellStyle name="Обычный 77 9" xfId="2216"/>
    <cellStyle name="Обычный 78 2" xfId="2217"/>
    <cellStyle name="Обычный 78 3" xfId="2218"/>
    <cellStyle name="Обычный 78 4" xfId="2219"/>
    <cellStyle name="Обычный 79 2" xfId="2220"/>
    <cellStyle name="Обычный 79 3" xfId="2221"/>
    <cellStyle name="Обычный 79 4" xfId="2222"/>
    <cellStyle name="Обычный 79 5" xfId="2223"/>
    <cellStyle name="Обычный 79 6" xfId="2224"/>
    <cellStyle name="Обычный 79 7" xfId="2225"/>
    <cellStyle name="Обычный 79 8" xfId="2226"/>
    <cellStyle name="Обычный 8" xfId="2227"/>
    <cellStyle name="Обычный 80 2" xfId="2228"/>
    <cellStyle name="Обычный 80 3" xfId="2229"/>
    <cellStyle name="Обычный 80 4" xfId="2230"/>
    <cellStyle name="Обычный 80 5" xfId="2231"/>
    <cellStyle name="Обычный 80 6" xfId="2232"/>
    <cellStyle name="Обычный 80 7" xfId="2233"/>
    <cellStyle name="Обычный 81 2" xfId="2234"/>
    <cellStyle name="Обычный 81 3" xfId="2235"/>
    <cellStyle name="Обычный 81 4" xfId="2236"/>
    <cellStyle name="Обычный 81 5" xfId="2237"/>
    <cellStyle name="Обычный 81 6" xfId="2238"/>
    <cellStyle name="Обычный 81 7" xfId="2239"/>
    <cellStyle name="Обычный 82 10" xfId="2240"/>
    <cellStyle name="Обычный 82 11" xfId="2241"/>
    <cellStyle name="Обычный 82 12" xfId="2242"/>
    <cellStyle name="Обычный 82 2" xfId="2243"/>
    <cellStyle name="Обычный 82 3" xfId="2244"/>
    <cellStyle name="Обычный 82 4" xfId="2245"/>
    <cellStyle name="Обычный 82 5" xfId="2246"/>
    <cellStyle name="Обычный 82 6" xfId="2247"/>
    <cellStyle name="Обычный 82 7" xfId="2248"/>
    <cellStyle name="Обычный 82 8" xfId="2249"/>
    <cellStyle name="Обычный 82 9" xfId="2250"/>
    <cellStyle name="Обычный 83" xfId="2251"/>
    <cellStyle name="Обычный 83 2" xfId="2252"/>
    <cellStyle name="Обычный 83 3" xfId="2253"/>
    <cellStyle name="Обычный 83 4" xfId="2254"/>
    <cellStyle name="Обычный 83 5" xfId="2255"/>
    <cellStyle name="Обычный 84" xfId="2256"/>
    <cellStyle name="Обычный 84 2" xfId="2257"/>
    <cellStyle name="Обычный 84 3" xfId="2258"/>
    <cellStyle name="Обычный 84 4" xfId="2259"/>
    <cellStyle name="Обычный 85" xfId="2260"/>
    <cellStyle name="Обычный 85 2" xfId="2261"/>
    <cellStyle name="Обычный 85 3" xfId="2262"/>
    <cellStyle name="Обычный 86" xfId="2263"/>
    <cellStyle name="Обычный 86 2" xfId="2264"/>
    <cellStyle name="Обычный 87 2" xfId="2265"/>
    <cellStyle name="Обычный 87 3" xfId="2266"/>
    <cellStyle name="Обычный 87 4" xfId="2267"/>
    <cellStyle name="Обычный 87 5" xfId="2268"/>
    <cellStyle name="Обычный 88 2" xfId="2269"/>
    <cellStyle name="Обычный 88 3" xfId="2270"/>
    <cellStyle name="Обычный 88 4" xfId="2271"/>
    <cellStyle name="Обычный 88 5" xfId="2272"/>
    <cellStyle name="Обычный 88 6" xfId="2273"/>
    <cellStyle name="Обычный 89 2" xfId="2274"/>
    <cellStyle name="Обычный 89 3" xfId="2275"/>
    <cellStyle name="Обычный 89 4" xfId="2276"/>
    <cellStyle name="Обычный 89 5" xfId="2277"/>
    <cellStyle name="Обычный 89 6" xfId="2278"/>
    <cellStyle name="Обычный 9" xfId="2279"/>
    <cellStyle name="Обычный 90 2" xfId="2280"/>
    <cellStyle name="Обычный 90 3" xfId="2281"/>
    <cellStyle name="Обычный 90 4" xfId="2282"/>
    <cellStyle name="Обычный 90 5" xfId="2283"/>
    <cellStyle name="Обычный 90 6" xfId="2284"/>
    <cellStyle name="Обычный 91 2" xfId="2285"/>
    <cellStyle name="Обычный 91 3" xfId="2286"/>
    <cellStyle name="Обычный 91 4" xfId="2287"/>
    <cellStyle name="Обычный 91 5" xfId="2288"/>
    <cellStyle name="Обычный 91 6" xfId="2289"/>
    <cellStyle name="Обычный 91 7" xfId="2290"/>
    <cellStyle name="Обычный 91 8" xfId="2291"/>
    <cellStyle name="Обычный 91 9" xfId="2292"/>
    <cellStyle name="Обычный 92 2" xfId="2293"/>
    <cellStyle name="Обычный 92 3" xfId="2294"/>
    <cellStyle name="Обычный 92 4" xfId="2295"/>
    <cellStyle name="Обычный 92 5" xfId="2296"/>
    <cellStyle name="Обычный 92 6" xfId="2297"/>
    <cellStyle name="Обычный 92 7" xfId="2298"/>
    <cellStyle name="Обычный 92 8" xfId="2299"/>
    <cellStyle name="Обычный 92 9" xfId="2300"/>
    <cellStyle name="Обычный 93 2" xfId="2301"/>
    <cellStyle name="Обычный 93 3" xfId="2302"/>
    <cellStyle name="Обычный 93 4" xfId="2303"/>
    <cellStyle name="Обычный 93 5" xfId="2304"/>
    <cellStyle name="Обычный 93 6" xfId="2305"/>
    <cellStyle name="Обычный 93 7" xfId="2306"/>
    <cellStyle name="Обычный 94 2" xfId="2307"/>
    <cellStyle name="Обычный 94 3" xfId="2308"/>
    <cellStyle name="Обычный 94 4" xfId="2309"/>
    <cellStyle name="Обычный 94 5" xfId="2310"/>
    <cellStyle name="Обычный 94 6" xfId="2311"/>
    <cellStyle name="Обычный 94 7" xfId="2312"/>
    <cellStyle name="Обычный 95 2" xfId="2313"/>
    <cellStyle name="Обычный 95 3" xfId="2314"/>
    <cellStyle name="Обычный 95 4" xfId="2315"/>
    <cellStyle name="Обычный 95 5" xfId="2316"/>
    <cellStyle name="Обычный 95 6" xfId="2317"/>
    <cellStyle name="Обычный 96 2" xfId="2318"/>
    <cellStyle name="Обычный 96 3" xfId="2319"/>
    <cellStyle name="Обычный 97 2" xfId="2320"/>
    <cellStyle name="Обычный 97 3" xfId="2321"/>
    <cellStyle name="Обычный 97 4" xfId="2322"/>
    <cellStyle name="Обычный 98 2" xfId="2323"/>
    <cellStyle name="Обычный 98 3" xfId="2324"/>
    <cellStyle name="Обычный 99 2" xfId="2325"/>
    <cellStyle name="Обычный 99 3" xfId="2326"/>
    <cellStyle name="Параметр" xfId="2327"/>
    <cellStyle name="ПеременныеСметы" xfId="2328"/>
    <cellStyle name="Плохой 10" xfId="2329"/>
    <cellStyle name="Плохой 11" xfId="2330"/>
    <cellStyle name="Плохой 12" xfId="2331"/>
    <cellStyle name="Плохой 13" xfId="2332"/>
    <cellStyle name="Плохой 14" xfId="2333"/>
    <cellStyle name="Плохой 15" xfId="2334"/>
    <cellStyle name="Плохой 16" xfId="2335"/>
    <cellStyle name="Плохой 17" xfId="2336"/>
    <cellStyle name="Плохой 18" xfId="2337"/>
    <cellStyle name="Плохой 19" xfId="2338"/>
    <cellStyle name="Плохой 2" xfId="2339"/>
    <cellStyle name="Плохой 2 10" xfId="2340"/>
    <cellStyle name="Плохой 2 11" xfId="2341"/>
    <cellStyle name="Плохой 2 12" xfId="2342"/>
    <cellStyle name="Плохой 2 13" xfId="2343"/>
    <cellStyle name="Плохой 2 14" xfId="2344"/>
    <cellStyle name="Плохой 2 15" xfId="2345"/>
    <cellStyle name="Плохой 2 16" xfId="2346"/>
    <cellStyle name="Плохой 2 17" xfId="2347"/>
    <cellStyle name="Плохой 2 18" xfId="2348"/>
    <cellStyle name="Плохой 2 19" xfId="2349"/>
    <cellStyle name="Плохой 2 2" xfId="2350"/>
    <cellStyle name="Плохой 2 20" xfId="2351"/>
    <cellStyle name="Плохой 2 21" xfId="2352"/>
    <cellStyle name="Плохой 2 22" xfId="2353"/>
    <cellStyle name="Плохой 2 23" xfId="2354"/>
    <cellStyle name="Плохой 2 24" xfId="2355"/>
    <cellStyle name="Плохой 2 25" xfId="2356"/>
    <cellStyle name="Плохой 2 26" xfId="2357"/>
    <cellStyle name="Плохой 2 27" xfId="2358"/>
    <cellStyle name="Плохой 2 28" xfId="2359"/>
    <cellStyle name="Плохой 2 29" xfId="2360"/>
    <cellStyle name="Плохой 2 3" xfId="2361"/>
    <cellStyle name="Плохой 2 30" xfId="2362"/>
    <cellStyle name="Плохой 2 4" xfId="2363"/>
    <cellStyle name="Плохой 2 5" xfId="2364"/>
    <cellStyle name="Плохой 2 6" xfId="2365"/>
    <cellStyle name="Плохой 2 7" xfId="2366"/>
    <cellStyle name="Плохой 2 8" xfId="2367"/>
    <cellStyle name="Плохой 2 9" xfId="2368"/>
    <cellStyle name="Плохой 20" xfId="2369"/>
    <cellStyle name="Плохой 21" xfId="2370"/>
    <cellStyle name="Плохой 22" xfId="2371"/>
    <cellStyle name="Плохой 23" xfId="2372"/>
    <cellStyle name="Плохой 24" xfId="2373"/>
    <cellStyle name="Плохой 25" xfId="2374"/>
    <cellStyle name="Плохой 26" xfId="2375"/>
    <cellStyle name="Плохой 27" xfId="2376"/>
    <cellStyle name="Плохой 28" xfId="2377"/>
    <cellStyle name="Плохой 29" xfId="2378"/>
    <cellStyle name="Плохой 3" xfId="2379"/>
    <cellStyle name="Плохой 30" xfId="2380"/>
    <cellStyle name="Плохой 31" xfId="2381"/>
    <cellStyle name="Плохой 32" xfId="2382"/>
    <cellStyle name="Плохой 33" xfId="2383"/>
    <cellStyle name="Плохой 34" xfId="2384"/>
    <cellStyle name="Плохой 35" xfId="2385"/>
    <cellStyle name="Плохой 36" xfId="2386"/>
    <cellStyle name="Плохой 4" xfId="2387"/>
    <cellStyle name="Плохой 5" xfId="2388"/>
    <cellStyle name="Плохой 6" xfId="2389"/>
    <cellStyle name="Плохой 7" xfId="2390"/>
    <cellStyle name="Плохой 8" xfId="2391"/>
    <cellStyle name="Плохой 9" xfId="2392"/>
    <cellStyle name="Пояснение 10" xfId="2393"/>
    <cellStyle name="Пояснение 11" xfId="2394"/>
    <cellStyle name="Пояснение 12" xfId="2395"/>
    <cellStyle name="Пояснение 13" xfId="2396"/>
    <cellStyle name="Пояснение 14" xfId="2397"/>
    <cellStyle name="Пояснение 15" xfId="2398"/>
    <cellStyle name="Пояснение 16" xfId="2399"/>
    <cellStyle name="Пояснение 17" xfId="2400"/>
    <cellStyle name="Пояснение 18" xfId="2401"/>
    <cellStyle name="Пояснение 19" xfId="2402"/>
    <cellStyle name="Пояснение 2" xfId="2403"/>
    <cellStyle name="Пояснение 2 10" xfId="2404"/>
    <cellStyle name="Пояснение 2 11" xfId="2405"/>
    <cellStyle name="Пояснение 2 12" xfId="2406"/>
    <cellStyle name="Пояснение 2 13" xfId="2407"/>
    <cellStyle name="Пояснение 2 14" xfId="2408"/>
    <cellStyle name="Пояснение 2 15" xfId="2409"/>
    <cellStyle name="Пояснение 2 16" xfId="2410"/>
    <cellStyle name="Пояснение 2 17" xfId="2411"/>
    <cellStyle name="Пояснение 2 18" xfId="2412"/>
    <cellStyle name="Пояснение 2 19" xfId="2413"/>
    <cellStyle name="Пояснение 2 2" xfId="2414"/>
    <cellStyle name="Пояснение 2 20" xfId="2415"/>
    <cellStyle name="Пояснение 2 21" xfId="2416"/>
    <cellStyle name="Пояснение 2 22" xfId="2417"/>
    <cellStyle name="Пояснение 2 23" xfId="2418"/>
    <cellStyle name="Пояснение 2 24" xfId="2419"/>
    <cellStyle name="Пояснение 2 25" xfId="2420"/>
    <cellStyle name="Пояснение 2 26" xfId="2421"/>
    <cellStyle name="Пояснение 2 27" xfId="2422"/>
    <cellStyle name="Пояснение 2 28" xfId="2423"/>
    <cellStyle name="Пояснение 2 29" xfId="2424"/>
    <cellStyle name="Пояснение 2 3" xfId="2425"/>
    <cellStyle name="Пояснение 2 30" xfId="2426"/>
    <cellStyle name="Пояснение 2 4" xfId="2427"/>
    <cellStyle name="Пояснение 2 5" xfId="2428"/>
    <cellStyle name="Пояснение 2 6" xfId="2429"/>
    <cellStyle name="Пояснение 2 7" xfId="2430"/>
    <cellStyle name="Пояснение 2 8" xfId="2431"/>
    <cellStyle name="Пояснение 2 9" xfId="2432"/>
    <cellStyle name="Пояснение 20" xfId="2433"/>
    <cellStyle name="Пояснение 21" xfId="2434"/>
    <cellStyle name="Пояснение 22" xfId="2435"/>
    <cellStyle name="Пояснение 23" xfId="2436"/>
    <cellStyle name="Пояснение 24" xfId="2437"/>
    <cellStyle name="Пояснение 25" xfId="2438"/>
    <cellStyle name="Пояснение 26" xfId="2439"/>
    <cellStyle name="Пояснение 27" xfId="2440"/>
    <cellStyle name="Пояснение 28" xfId="2441"/>
    <cellStyle name="Пояснение 29" xfId="2442"/>
    <cellStyle name="Пояснение 3" xfId="2443"/>
    <cellStyle name="Пояснение 30" xfId="2444"/>
    <cellStyle name="Пояснение 31" xfId="2445"/>
    <cellStyle name="Пояснение 32" xfId="2446"/>
    <cellStyle name="Пояснение 33" xfId="2447"/>
    <cellStyle name="Пояснение 34" xfId="2448"/>
    <cellStyle name="Пояснение 35" xfId="2449"/>
    <cellStyle name="Пояснение 36" xfId="2450"/>
    <cellStyle name="Пояснение 4" xfId="2451"/>
    <cellStyle name="Пояснение 5" xfId="2452"/>
    <cellStyle name="Пояснение 6" xfId="2453"/>
    <cellStyle name="Пояснение 7" xfId="2454"/>
    <cellStyle name="Пояснение 8" xfId="2455"/>
    <cellStyle name="Пояснение 9" xfId="2456"/>
    <cellStyle name="Примечание 10" xfId="2457"/>
    <cellStyle name="Примечание 11" xfId="2458"/>
    <cellStyle name="Примечание 12" xfId="2459"/>
    <cellStyle name="Примечание 13" xfId="2460"/>
    <cellStyle name="Примечание 14" xfId="2461"/>
    <cellStyle name="Примечание 15" xfId="2462"/>
    <cellStyle name="Примечание 16" xfId="2463"/>
    <cellStyle name="Примечание 17" xfId="2464"/>
    <cellStyle name="Примечание 18" xfId="2465"/>
    <cellStyle name="Примечание 19" xfId="2466"/>
    <cellStyle name="Примечание 2" xfId="2467"/>
    <cellStyle name="Примечание 2 10" xfId="2468"/>
    <cellStyle name="Примечание 2 11" xfId="2469"/>
    <cellStyle name="Примечание 2 12" xfId="2470"/>
    <cellStyle name="Примечание 2 13" xfId="2471"/>
    <cellStyle name="Примечание 2 14" xfId="2472"/>
    <cellStyle name="Примечание 2 15" xfId="2473"/>
    <cellStyle name="Примечание 2 16" xfId="2474"/>
    <cellStyle name="Примечание 2 17" xfId="2475"/>
    <cellStyle name="Примечание 2 18" xfId="2476"/>
    <cellStyle name="Примечание 2 19" xfId="2477"/>
    <cellStyle name="Примечание 2 2" xfId="2478"/>
    <cellStyle name="Примечание 2 20" xfId="2479"/>
    <cellStyle name="Примечание 2 21" xfId="2480"/>
    <cellStyle name="Примечание 2 22" xfId="2481"/>
    <cellStyle name="Примечание 2 23" xfId="2482"/>
    <cellStyle name="Примечание 2 24" xfId="2483"/>
    <cellStyle name="Примечание 2 25" xfId="2484"/>
    <cellStyle name="Примечание 2 26" xfId="2485"/>
    <cellStyle name="Примечание 2 27" xfId="2486"/>
    <cellStyle name="Примечание 2 28" xfId="2487"/>
    <cellStyle name="Примечание 2 29" xfId="2488"/>
    <cellStyle name="Примечание 2 3" xfId="2489"/>
    <cellStyle name="Примечание 2 30" xfId="2490"/>
    <cellStyle name="Примечание 2 4" xfId="2491"/>
    <cellStyle name="Примечание 2 5" xfId="2492"/>
    <cellStyle name="Примечание 2 6" xfId="2493"/>
    <cellStyle name="Примечание 2 7" xfId="2494"/>
    <cellStyle name="Примечание 2 8" xfId="2495"/>
    <cellStyle name="Примечание 2 9" xfId="2496"/>
    <cellStyle name="Примечание 20" xfId="2497"/>
    <cellStyle name="Примечание 21" xfId="2498"/>
    <cellStyle name="Примечание 22" xfId="2499"/>
    <cellStyle name="Примечание 23" xfId="2500"/>
    <cellStyle name="Примечание 24" xfId="2501"/>
    <cellStyle name="Примечание 25" xfId="2502"/>
    <cellStyle name="Примечание 26" xfId="2503"/>
    <cellStyle name="Примечание 27" xfId="2504"/>
    <cellStyle name="Примечание 28" xfId="2505"/>
    <cellStyle name="Примечание 29" xfId="2506"/>
    <cellStyle name="Примечание 3" xfId="2507"/>
    <cellStyle name="Примечание 30" xfId="2508"/>
    <cellStyle name="Примечание 31" xfId="2509"/>
    <cellStyle name="Примечание 32" xfId="2510"/>
    <cellStyle name="Примечание 33" xfId="2511"/>
    <cellStyle name="Примечание 34" xfId="2512"/>
    <cellStyle name="Примечание 35" xfId="2513"/>
    <cellStyle name="Примечание 36" xfId="2514"/>
    <cellStyle name="Примечание 4" xfId="2515"/>
    <cellStyle name="Примечание 5" xfId="2516"/>
    <cellStyle name="Примечание 6" xfId="2517"/>
    <cellStyle name="Примечание 7" xfId="2518"/>
    <cellStyle name="Примечание 8" xfId="2519"/>
    <cellStyle name="Примечание 9" xfId="2520"/>
    <cellStyle name="Процентный 2" xfId="2521"/>
    <cellStyle name="РесСмета" xfId="2522"/>
    <cellStyle name="СводВедРес" xfId="2523"/>
    <cellStyle name="СводВедРес 10" xfId="2524"/>
    <cellStyle name="СводВедРес 11" xfId="2525"/>
    <cellStyle name="СводВедРес 12" xfId="2526"/>
    <cellStyle name="СводВедРес 13" xfId="2527"/>
    <cellStyle name="СводВедРес 14" xfId="2528"/>
    <cellStyle name="СводВедРес 15" xfId="2529"/>
    <cellStyle name="СводВедРес 16" xfId="2530"/>
    <cellStyle name="СводВедРес 17" xfId="2531"/>
    <cellStyle name="СводВедРес 18" xfId="2532"/>
    <cellStyle name="СводВедРес 19" xfId="2533"/>
    <cellStyle name="СводВедРес 2" xfId="2534"/>
    <cellStyle name="СводВедРес 20" xfId="2535"/>
    <cellStyle name="СводВедРес 21" xfId="2536"/>
    <cellStyle name="СводВедРес 22" xfId="2537"/>
    <cellStyle name="СводВедРес 23" xfId="2538"/>
    <cellStyle name="СводВедРес 24" xfId="2539"/>
    <cellStyle name="СводВедРес 25" xfId="2540"/>
    <cellStyle name="СводВедРес 26" xfId="2541"/>
    <cellStyle name="СводВедРес 27" xfId="2542"/>
    <cellStyle name="СводВедРес 28" xfId="2543"/>
    <cellStyle name="СводВедРес 29" xfId="2544"/>
    <cellStyle name="СводВедРес 3" xfId="2545"/>
    <cellStyle name="СводВедРес 30" xfId="2546"/>
    <cellStyle name="СводВедРес 31" xfId="2547"/>
    <cellStyle name="СводВедРес 32" xfId="2548"/>
    <cellStyle name="СводВедРес 33" xfId="2549"/>
    <cellStyle name="СводВедРес 34" xfId="2550"/>
    <cellStyle name="СводВедРес 35" xfId="2551"/>
    <cellStyle name="СводВедРес 36" xfId="2552"/>
    <cellStyle name="СводВедРес 37" xfId="2553"/>
    <cellStyle name="СводВедРес 38" xfId="2554"/>
    <cellStyle name="СводВедРес 39" xfId="2555"/>
    <cellStyle name="СводВедРес 4" xfId="2556"/>
    <cellStyle name="СводВедРес 40" xfId="2557"/>
    <cellStyle name="СводВедРес 41" xfId="2558"/>
    <cellStyle name="СводВедРес 42" xfId="2559"/>
    <cellStyle name="СводВедРес 43" xfId="2560"/>
    <cellStyle name="СводВедРес 44" xfId="2561"/>
    <cellStyle name="СводВедРес 45" xfId="2562"/>
    <cellStyle name="СводВедРес 46" xfId="2563"/>
    <cellStyle name="СводВедРес 47" xfId="2564"/>
    <cellStyle name="СводВедРес 48" xfId="2565"/>
    <cellStyle name="СводВедРес 49" xfId="2566"/>
    <cellStyle name="СводВедРес 5" xfId="2567"/>
    <cellStyle name="СводВедРес 50" xfId="2568"/>
    <cellStyle name="СводВедРес 51" xfId="2569"/>
    <cellStyle name="СводВедРес 52" xfId="2570"/>
    <cellStyle name="СводВедРес 53" xfId="2571"/>
    <cellStyle name="СводВедРес 54" xfId="2572"/>
    <cellStyle name="СводВедРес 55" xfId="2573"/>
    <cellStyle name="СводВедРес 56" xfId="2574"/>
    <cellStyle name="СводВедРес 57" xfId="2575"/>
    <cellStyle name="СводВедРес 58" xfId="2576"/>
    <cellStyle name="СводВедРес 59" xfId="2577"/>
    <cellStyle name="СводВедРес 6" xfId="2578"/>
    <cellStyle name="СводВедРес 60" xfId="2579"/>
    <cellStyle name="СводВедРес 61" xfId="2580"/>
    <cellStyle name="СводВедРес 62" xfId="2581"/>
    <cellStyle name="СводВедРес 63" xfId="2582"/>
    <cellStyle name="СводВедРес 64" xfId="2583"/>
    <cellStyle name="СводВедРес 65" xfId="2584"/>
    <cellStyle name="СводВедРес 66" xfId="2585"/>
    <cellStyle name="СводВедРес 67" xfId="2586"/>
    <cellStyle name="СводВедРес 68" xfId="2587"/>
    <cellStyle name="СводВедРес 69" xfId="2588"/>
    <cellStyle name="СводВедРес 7" xfId="2589"/>
    <cellStyle name="СводВедРес 70" xfId="2590"/>
    <cellStyle name="СводВедРес 71" xfId="2591"/>
    <cellStyle name="СводВедРес 72" xfId="2592"/>
    <cellStyle name="СводВедРес 73" xfId="2593"/>
    <cellStyle name="СводВедРес 74" xfId="2594"/>
    <cellStyle name="СводВедРес 75" xfId="2595"/>
    <cellStyle name="СводВедРес 76" xfId="2596"/>
    <cellStyle name="СводВедРес 8" xfId="2597"/>
    <cellStyle name="СводВедРес 9" xfId="2598"/>
    <cellStyle name="СводкаСтоимРаб" xfId="2599"/>
    <cellStyle name="СводРасч" xfId="2600"/>
    <cellStyle name="СводРасч 10" xfId="2601"/>
    <cellStyle name="СводРасч 11" xfId="2602"/>
    <cellStyle name="СводРасч 12" xfId="2603"/>
    <cellStyle name="СводРасч 13" xfId="2604"/>
    <cellStyle name="СводРасч 14" xfId="2605"/>
    <cellStyle name="СводРасч 15" xfId="2606"/>
    <cellStyle name="СводРасч 16" xfId="2607"/>
    <cellStyle name="СводРасч 17" xfId="2608"/>
    <cellStyle name="СводРасч 18" xfId="2609"/>
    <cellStyle name="СводРасч 19" xfId="2610"/>
    <cellStyle name="СводРасч 2" xfId="2611"/>
    <cellStyle name="СводРасч 20" xfId="2612"/>
    <cellStyle name="СводРасч 21" xfId="2613"/>
    <cellStyle name="СводРасч 22" xfId="2614"/>
    <cellStyle name="СводРасч 23" xfId="2615"/>
    <cellStyle name="СводРасч 24" xfId="2616"/>
    <cellStyle name="СводРасч 25" xfId="2617"/>
    <cellStyle name="СводРасч 26" xfId="2618"/>
    <cellStyle name="СводРасч 27" xfId="2619"/>
    <cellStyle name="СводРасч 28" xfId="2620"/>
    <cellStyle name="СводРасч 29" xfId="2621"/>
    <cellStyle name="СводРасч 3" xfId="2622"/>
    <cellStyle name="СводРасч 30" xfId="2623"/>
    <cellStyle name="СводРасч 31" xfId="2624"/>
    <cellStyle name="СводРасч 32" xfId="2625"/>
    <cellStyle name="СводРасч 33" xfId="2626"/>
    <cellStyle name="СводРасч 34" xfId="2627"/>
    <cellStyle name="СводРасч 35" xfId="2628"/>
    <cellStyle name="СводРасч 36" xfId="2629"/>
    <cellStyle name="СводРасч 37" xfId="2630"/>
    <cellStyle name="СводРасч 38" xfId="2631"/>
    <cellStyle name="СводРасч 39" xfId="2632"/>
    <cellStyle name="СводРасч 4" xfId="2633"/>
    <cellStyle name="СводРасч 40" xfId="2634"/>
    <cellStyle name="СводРасч 41" xfId="2635"/>
    <cellStyle name="СводРасч 42" xfId="2636"/>
    <cellStyle name="СводРасч 43" xfId="2637"/>
    <cellStyle name="СводРасч 44" xfId="2638"/>
    <cellStyle name="СводРасч 45" xfId="2639"/>
    <cellStyle name="СводРасч 46" xfId="2640"/>
    <cellStyle name="СводРасч 47" xfId="2641"/>
    <cellStyle name="СводРасч 48" xfId="2642"/>
    <cellStyle name="СводРасч 49" xfId="2643"/>
    <cellStyle name="СводРасч 5" xfId="2644"/>
    <cellStyle name="СводРасч 50" xfId="2645"/>
    <cellStyle name="СводРасч 51" xfId="2646"/>
    <cellStyle name="СводРасч 52" xfId="2647"/>
    <cellStyle name="СводРасч 53" xfId="2648"/>
    <cellStyle name="СводРасч 54" xfId="2649"/>
    <cellStyle name="СводРасч 55" xfId="2650"/>
    <cellStyle name="СводРасч 56" xfId="2651"/>
    <cellStyle name="СводРасч 57" xfId="2652"/>
    <cellStyle name="СводРасч 58" xfId="2653"/>
    <cellStyle name="СводРасч 59" xfId="2654"/>
    <cellStyle name="СводРасч 6" xfId="2655"/>
    <cellStyle name="СводРасч 60" xfId="2656"/>
    <cellStyle name="СводРасч 61" xfId="2657"/>
    <cellStyle name="СводРасч 62" xfId="2658"/>
    <cellStyle name="СводРасч 63" xfId="2659"/>
    <cellStyle name="СводРасч 64" xfId="2660"/>
    <cellStyle name="СводРасч 65" xfId="2661"/>
    <cellStyle name="СводРасч 66" xfId="2662"/>
    <cellStyle name="СводРасч 67" xfId="2663"/>
    <cellStyle name="СводРасч 68" xfId="2664"/>
    <cellStyle name="СводРасч 69" xfId="2665"/>
    <cellStyle name="СводРасч 7" xfId="2666"/>
    <cellStyle name="СводРасч 70" xfId="2667"/>
    <cellStyle name="СводРасч 71" xfId="2668"/>
    <cellStyle name="СводРасч 72" xfId="2669"/>
    <cellStyle name="СводРасч 73" xfId="2670"/>
    <cellStyle name="СводРасч 74" xfId="2671"/>
    <cellStyle name="СводРасч 75" xfId="2672"/>
    <cellStyle name="СводРасч 76" xfId="2673"/>
    <cellStyle name="СводРасч 8" xfId="2674"/>
    <cellStyle name="СводРасч 9" xfId="2675"/>
    <cellStyle name="Связанная ячейка 10" xfId="2676"/>
    <cellStyle name="Связанная ячейка 11" xfId="2677"/>
    <cellStyle name="Связанная ячейка 12" xfId="2678"/>
    <cellStyle name="Связанная ячейка 13" xfId="2679"/>
    <cellStyle name="Связанная ячейка 14" xfId="2680"/>
    <cellStyle name="Связанная ячейка 15" xfId="2681"/>
    <cellStyle name="Связанная ячейка 16" xfId="2682"/>
    <cellStyle name="Связанная ячейка 17" xfId="2683"/>
    <cellStyle name="Связанная ячейка 18" xfId="2684"/>
    <cellStyle name="Связанная ячейка 19" xfId="2685"/>
    <cellStyle name="Связанная ячейка 2" xfId="2686"/>
    <cellStyle name="Связанная ячейка 2 10" xfId="2687"/>
    <cellStyle name="Связанная ячейка 2 11" xfId="2688"/>
    <cellStyle name="Связанная ячейка 2 12" xfId="2689"/>
    <cellStyle name="Связанная ячейка 2 13" xfId="2690"/>
    <cellStyle name="Связанная ячейка 2 14" xfId="2691"/>
    <cellStyle name="Связанная ячейка 2 15" xfId="2692"/>
    <cellStyle name="Связанная ячейка 2 16" xfId="2693"/>
    <cellStyle name="Связанная ячейка 2 17" xfId="2694"/>
    <cellStyle name="Связанная ячейка 2 18" xfId="2695"/>
    <cellStyle name="Связанная ячейка 2 19" xfId="2696"/>
    <cellStyle name="Связанная ячейка 2 2" xfId="2697"/>
    <cellStyle name="Связанная ячейка 2 20" xfId="2698"/>
    <cellStyle name="Связанная ячейка 2 21" xfId="2699"/>
    <cellStyle name="Связанная ячейка 2 22" xfId="2700"/>
    <cellStyle name="Связанная ячейка 2 23" xfId="2701"/>
    <cellStyle name="Связанная ячейка 2 24" xfId="2702"/>
    <cellStyle name="Связанная ячейка 2 25" xfId="2703"/>
    <cellStyle name="Связанная ячейка 2 26" xfId="2704"/>
    <cellStyle name="Связанная ячейка 2 27" xfId="2705"/>
    <cellStyle name="Связанная ячейка 2 28" xfId="2706"/>
    <cellStyle name="Связанная ячейка 2 29" xfId="2707"/>
    <cellStyle name="Связанная ячейка 2 3" xfId="2708"/>
    <cellStyle name="Связанная ячейка 2 30" xfId="2709"/>
    <cellStyle name="Связанная ячейка 2 4" xfId="2710"/>
    <cellStyle name="Связанная ячейка 2 5" xfId="2711"/>
    <cellStyle name="Связанная ячейка 2 6" xfId="2712"/>
    <cellStyle name="Связанная ячейка 2 7" xfId="2713"/>
    <cellStyle name="Связанная ячейка 2 8" xfId="2714"/>
    <cellStyle name="Связанная ячейка 2 9" xfId="2715"/>
    <cellStyle name="Связанная ячейка 20" xfId="2716"/>
    <cellStyle name="Связанная ячейка 21" xfId="2717"/>
    <cellStyle name="Связанная ячейка 22" xfId="2718"/>
    <cellStyle name="Связанная ячейка 23" xfId="2719"/>
    <cellStyle name="Связанная ячейка 24" xfId="2720"/>
    <cellStyle name="Связанная ячейка 25" xfId="2721"/>
    <cellStyle name="Связанная ячейка 26" xfId="2722"/>
    <cellStyle name="Связанная ячейка 27" xfId="2723"/>
    <cellStyle name="Связанная ячейка 28" xfId="2724"/>
    <cellStyle name="Связанная ячейка 29" xfId="2725"/>
    <cellStyle name="Связанная ячейка 3" xfId="2726"/>
    <cellStyle name="Связанная ячейка 30" xfId="2727"/>
    <cellStyle name="Связанная ячейка 31" xfId="2728"/>
    <cellStyle name="Связанная ячейка 32" xfId="2729"/>
    <cellStyle name="Связанная ячейка 33" xfId="2730"/>
    <cellStyle name="Связанная ячейка 34" xfId="2731"/>
    <cellStyle name="Связанная ячейка 35" xfId="2732"/>
    <cellStyle name="Связанная ячейка 36" xfId="2733"/>
    <cellStyle name="Связанная ячейка 4" xfId="2734"/>
    <cellStyle name="Связанная ячейка 5" xfId="2735"/>
    <cellStyle name="Связанная ячейка 6" xfId="2736"/>
    <cellStyle name="Связанная ячейка 7" xfId="2737"/>
    <cellStyle name="Связанная ячейка 8" xfId="2738"/>
    <cellStyle name="Связанная ячейка 9" xfId="2739"/>
    <cellStyle name="Текст предупреждения 10" xfId="2740"/>
    <cellStyle name="Текст предупреждения 11" xfId="2741"/>
    <cellStyle name="Текст предупреждения 12" xfId="2742"/>
    <cellStyle name="Текст предупреждения 13" xfId="2743"/>
    <cellStyle name="Текст предупреждения 14" xfId="2744"/>
    <cellStyle name="Текст предупреждения 15" xfId="2745"/>
    <cellStyle name="Текст предупреждения 16" xfId="2746"/>
    <cellStyle name="Текст предупреждения 17" xfId="2747"/>
    <cellStyle name="Текст предупреждения 18" xfId="2748"/>
    <cellStyle name="Текст предупреждения 19" xfId="2749"/>
    <cellStyle name="Текст предупреждения 2" xfId="2750"/>
    <cellStyle name="Текст предупреждения 2 10" xfId="2751"/>
    <cellStyle name="Текст предупреждения 2 11" xfId="2752"/>
    <cellStyle name="Текст предупреждения 2 12" xfId="2753"/>
    <cellStyle name="Текст предупреждения 2 13" xfId="2754"/>
    <cellStyle name="Текст предупреждения 2 14" xfId="2755"/>
    <cellStyle name="Текст предупреждения 2 15" xfId="2756"/>
    <cellStyle name="Текст предупреждения 2 16" xfId="2757"/>
    <cellStyle name="Текст предупреждения 2 17" xfId="2758"/>
    <cellStyle name="Текст предупреждения 2 18" xfId="2759"/>
    <cellStyle name="Текст предупреждения 2 19" xfId="2760"/>
    <cellStyle name="Текст предупреждения 2 2" xfId="2761"/>
    <cellStyle name="Текст предупреждения 2 20" xfId="2762"/>
    <cellStyle name="Текст предупреждения 2 21" xfId="2763"/>
    <cellStyle name="Текст предупреждения 2 22" xfId="2764"/>
    <cellStyle name="Текст предупреждения 2 23" xfId="2765"/>
    <cellStyle name="Текст предупреждения 2 24" xfId="2766"/>
    <cellStyle name="Текст предупреждения 2 25" xfId="2767"/>
    <cellStyle name="Текст предупреждения 2 26" xfId="2768"/>
    <cellStyle name="Текст предупреждения 2 27" xfId="2769"/>
    <cellStyle name="Текст предупреждения 2 28" xfId="2770"/>
    <cellStyle name="Текст предупреждения 2 29" xfId="2771"/>
    <cellStyle name="Текст предупреждения 2 3" xfId="2772"/>
    <cellStyle name="Текст предупреждения 2 30" xfId="2773"/>
    <cellStyle name="Текст предупреждения 2 4" xfId="2774"/>
    <cellStyle name="Текст предупреждения 2 5" xfId="2775"/>
    <cellStyle name="Текст предупреждения 2 6" xfId="2776"/>
    <cellStyle name="Текст предупреждения 2 7" xfId="2777"/>
    <cellStyle name="Текст предупреждения 2 8" xfId="2778"/>
    <cellStyle name="Текст предупреждения 2 9" xfId="2779"/>
    <cellStyle name="Текст предупреждения 20" xfId="2780"/>
    <cellStyle name="Текст предупреждения 21" xfId="2781"/>
    <cellStyle name="Текст предупреждения 22" xfId="2782"/>
    <cellStyle name="Текст предупреждения 23" xfId="2783"/>
    <cellStyle name="Текст предупреждения 24" xfId="2784"/>
    <cellStyle name="Текст предупреждения 25" xfId="2785"/>
    <cellStyle name="Текст предупреждения 26" xfId="2786"/>
    <cellStyle name="Текст предупреждения 27" xfId="2787"/>
    <cellStyle name="Текст предупреждения 28" xfId="2788"/>
    <cellStyle name="Текст предупреждения 29" xfId="2789"/>
    <cellStyle name="Текст предупреждения 3" xfId="2790"/>
    <cellStyle name="Текст предупреждения 30" xfId="2791"/>
    <cellStyle name="Текст предупреждения 31" xfId="2792"/>
    <cellStyle name="Текст предупреждения 32" xfId="2793"/>
    <cellStyle name="Текст предупреждения 33" xfId="2794"/>
    <cellStyle name="Текст предупреждения 34" xfId="2795"/>
    <cellStyle name="Текст предупреждения 35" xfId="2796"/>
    <cellStyle name="Текст предупреждения 36" xfId="2797"/>
    <cellStyle name="Текст предупреждения 4" xfId="2798"/>
    <cellStyle name="Текст предупреждения 5" xfId="2799"/>
    <cellStyle name="Текст предупреждения 6" xfId="2800"/>
    <cellStyle name="Текст предупреждения 7" xfId="2801"/>
    <cellStyle name="Текст предупреждения 8" xfId="2802"/>
    <cellStyle name="Текст предупреждения 9" xfId="2803"/>
    <cellStyle name="Титул" xfId="2804"/>
    <cellStyle name="Финансовый 2" xfId="2805"/>
    <cellStyle name="Хвост" xfId="2806"/>
    <cellStyle name="Хороший 10" xfId="2807"/>
    <cellStyle name="Хороший 11" xfId="2808"/>
    <cellStyle name="Хороший 12" xfId="2809"/>
    <cellStyle name="Хороший 13" xfId="2810"/>
    <cellStyle name="Хороший 14" xfId="2811"/>
    <cellStyle name="Хороший 15" xfId="2812"/>
    <cellStyle name="Хороший 16" xfId="2813"/>
    <cellStyle name="Хороший 17" xfId="2814"/>
    <cellStyle name="Хороший 18" xfId="2815"/>
    <cellStyle name="Хороший 19" xfId="2816"/>
    <cellStyle name="Хороший 2" xfId="2817"/>
    <cellStyle name="Хороший 2 10" xfId="2818"/>
    <cellStyle name="Хороший 2 11" xfId="2819"/>
    <cellStyle name="Хороший 2 12" xfId="2820"/>
    <cellStyle name="Хороший 2 13" xfId="2821"/>
    <cellStyle name="Хороший 2 14" xfId="2822"/>
    <cellStyle name="Хороший 2 15" xfId="2823"/>
    <cellStyle name="Хороший 2 16" xfId="2824"/>
    <cellStyle name="Хороший 2 17" xfId="2825"/>
    <cellStyle name="Хороший 2 18" xfId="2826"/>
    <cellStyle name="Хороший 2 19" xfId="2827"/>
    <cellStyle name="Хороший 2 2" xfId="2828"/>
    <cellStyle name="Хороший 2 20" xfId="2829"/>
    <cellStyle name="Хороший 2 21" xfId="2830"/>
    <cellStyle name="Хороший 2 22" xfId="2831"/>
    <cellStyle name="Хороший 2 23" xfId="2832"/>
    <cellStyle name="Хороший 2 24" xfId="2833"/>
    <cellStyle name="Хороший 2 25" xfId="2834"/>
    <cellStyle name="Хороший 2 26" xfId="2835"/>
    <cellStyle name="Хороший 2 27" xfId="2836"/>
    <cellStyle name="Хороший 2 28" xfId="2837"/>
    <cellStyle name="Хороший 2 29" xfId="2838"/>
    <cellStyle name="Хороший 2 3" xfId="2839"/>
    <cellStyle name="Хороший 2 30" xfId="2840"/>
    <cellStyle name="Хороший 2 4" xfId="2841"/>
    <cellStyle name="Хороший 2 5" xfId="2842"/>
    <cellStyle name="Хороший 2 6" xfId="2843"/>
    <cellStyle name="Хороший 2 7" xfId="2844"/>
    <cellStyle name="Хороший 2 8" xfId="2845"/>
    <cellStyle name="Хороший 2 9" xfId="2846"/>
    <cellStyle name="Хороший 20" xfId="2847"/>
    <cellStyle name="Хороший 21" xfId="2848"/>
    <cellStyle name="Хороший 22" xfId="2849"/>
    <cellStyle name="Хороший 23" xfId="2850"/>
    <cellStyle name="Хороший 24" xfId="2851"/>
    <cellStyle name="Хороший 25" xfId="2852"/>
    <cellStyle name="Хороший 26" xfId="2853"/>
    <cellStyle name="Хороший 27" xfId="2854"/>
    <cellStyle name="Хороший 28" xfId="2855"/>
    <cellStyle name="Хороший 29" xfId="2856"/>
    <cellStyle name="Хороший 3" xfId="2857"/>
    <cellStyle name="Хороший 30" xfId="2858"/>
    <cellStyle name="Хороший 31" xfId="2859"/>
    <cellStyle name="Хороший 32" xfId="2860"/>
    <cellStyle name="Хороший 33" xfId="2861"/>
    <cellStyle name="Хороший 34" xfId="2862"/>
    <cellStyle name="Хороший 35" xfId="2863"/>
    <cellStyle name="Хороший 36" xfId="2864"/>
    <cellStyle name="Хороший 4" xfId="2865"/>
    <cellStyle name="Хороший 5" xfId="2866"/>
    <cellStyle name="Хороший 6" xfId="2867"/>
    <cellStyle name="Хороший 7" xfId="2868"/>
    <cellStyle name="Хороший 8" xfId="2869"/>
    <cellStyle name="Хороший 9" xfId="2870"/>
    <cellStyle name="Ценник" xfId="2871"/>
    <cellStyle name="Ценник 10" xfId="2872"/>
    <cellStyle name="Ценник 11" xfId="2873"/>
    <cellStyle name="Ценник 12" xfId="2874"/>
    <cellStyle name="Ценник 13" xfId="2875"/>
    <cellStyle name="Ценник 14" xfId="2876"/>
    <cellStyle name="Ценник 15" xfId="2877"/>
    <cellStyle name="Ценник 16" xfId="2878"/>
    <cellStyle name="Ценник 17" xfId="2879"/>
    <cellStyle name="Ценник 18" xfId="2880"/>
    <cellStyle name="Ценник 19" xfId="2881"/>
    <cellStyle name="Ценник 2" xfId="2882"/>
    <cellStyle name="Ценник 20" xfId="2883"/>
    <cellStyle name="Ценник 21" xfId="2884"/>
    <cellStyle name="Ценник 22" xfId="2885"/>
    <cellStyle name="Ценник 23" xfId="2886"/>
    <cellStyle name="Ценник 24" xfId="2887"/>
    <cellStyle name="Ценник 25" xfId="2888"/>
    <cellStyle name="Ценник 26" xfId="2889"/>
    <cellStyle name="Ценник 27" xfId="2890"/>
    <cellStyle name="Ценник 28" xfId="2891"/>
    <cellStyle name="Ценник 29" xfId="2892"/>
    <cellStyle name="Ценник 3" xfId="2893"/>
    <cellStyle name="Ценник 30" xfId="2894"/>
    <cellStyle name="Ценник 31" xfId="2895"/>
    <cellStyle name="Ценник 32" xfId="2896"/>
    <cellStyle name="Ценник 33" xfId="2897"/>
    <cellStyle name="Ценник 34" xfId="2898"/>
    <cellStyle name="Ценник 35" xfId="2899"/>
    <cellStyle name="Ценник 36" xfId="2900"/>
    <cellStyle name="Ценник 37" xfId="2901"/>
    <cellStyle name="Ценник 38" xfId="2902"/>
    <cellStyle name="Ценник 39" xfId="2903"/>
    <cellStyle name="Ценник 4" xfId="2904"/>
    <cellStyle name="Ценник 40" xfId="2905"/>
    <cellStyle name="Ценник 41" xfId="2906"/>
    <cellStyle name="Ценник 42" xfId="2907"/>
    <cellStyle name="Ценник 43" xfId="2908"/>
    <cellStyle name="Ценник 44" xfId="2909"/>
    <cellStyle name="Ценник 45" xfId="2910"/>
    <cellStyle name="Ценник 46" xfId="2911"/>
    <cellStyle name="Ценник 47" xfId="2912"/>
    <cellStyle name="Ценник 48" xfId="2913"/>
    <cellStyle name="Ценник 49" xfId="2914"/>
    <cellStyle name="Ценник 5" xfId="2915"/>
    <cellStyle name="Ценник 50" xfId="2916"/>
    <cellStyle name="Ценник 51" xfId="2917"/>
    <cellStyle name="Ценник 52" xfId="2918"/>
    <cellStyle name="Ценник 53" xfId="2919"/>
    <cellStyle name="Ценник 54" xfId="2920"/>
    <cellStyle name="Ценник 55" xfId="2921"/>
    <cellStyle name="Ценник 56" xfId="2922"/>
    <cellStyle name="Ценник 57" xfId="2923"/>
    <cellStyle name="Ценник 58" xfId="2924"/>
    <cellStyle name="Ценник 59" xfId="2925"/>
    <cellStyle name="Ценник 6" xfId="2926"/>
    <cellStyle name="Ценник 60" xfId="2927"/>
    <cellStyle name="Ценник 61" xfId="2928"/>
    <cellStyle name="Ценник 62" xfId="2929"/>
    <cellStyle name="Ценник 63" xfId="2930"/>
    <cellStyle name="Ценник 64" xfId="2931"/>
    <cellStyle name="Ценник 65" xfId="2932"/>
    <cellStyle name="Ценник 66" xfId="2933"/>
    <cellStyle name="Ценник 67" xfId="2934"/>
    <cellStyle name="Ценник 68" xfId="2935"/>
    <cellStyle name="Ценник 69" xfId="2936"/>
    <cellStyle name="Ценник 7" xfId="2937"/>
    <cellStyle name="Ценник 70" xfId="2938"/>
    <cellStyle name="Ценник 71" xfId="2939"/>
    <cellStyle name="Ценник 72" xfId="2940"/>
    <cellStyle name="Ценник 73" xfId="2941"/>
    <cellStyle name="Ценник 74" xfId="2942"/>
    <cellStyle name="Ценник 75" xfId="2943"/>
    <cellStyle name="Ценник 76" xfId="2944"/>
    <cellStyle name="Ценник 8" xfId="2945"/>
    <cellStyle name="Ценник 9" xfId="2946"/>
    <cellStyle name="Экспертиза" xfId="29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base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showOutlineSymbols="0" showWhiteSpace="0" zoomScale="70" zoomScaleNormal="70" zoomScaleSheetLayoutView="70" workbookViewId="0">
      <selection activeCell="C26" sqref="C26"/>
    </sheetView>
  </sheetViews>
  <sheetFormatPr defaultRowHeight="15.75" x14ac:dyDescent="0.25"/>
  <cols>
    <col min="1" max="1" width="22.125" style="32" customWidth="1"/>
    <col min="2" max="2" width="33" style="32" bestFit="1" customWidth="1"/>
    <col min="3" max="3" width="60" style="32" bestFit="1" customWidth="1"/>
    <col min="4" max="5" width="15" style="32" hidden="1" customWidth="1"/>
    <col min="6" max="6" width="15" style="32" bestFit="1" customWidth="1"/>
    <col min="7" max="10" width="9" style="32"/>
    <col min="11" max="11" width="12.5" style="32" bestFit="1" customWidth="1"/>
    <col min="12" max="16384" width="9" style="32"/>
  </cols>
  <sheetData>
    <row r="1" spans="1:6" x14ac:dyDescent="0.25">
      <c r="A1" s="430" t="s">
        <v>1326</v>
      </c>
      <c r="C1" s="31"/>
      <c r="D1" s="31"/>
      <c r="E1" s="31"/>
      <c r="F1" s="31"/>
    </row>
    <row r="2" spans="1:6" x14ac:dyDescent="0.25">
      <c r="A2" s="33"/>
      <c r="B2" s="33" t="s">
        <v>6</v>
      </c>
      <c r="C2" s="34" t="s">
        <v>211</v>
      </c>
      <c r="D2" s="34"/>
      <c r="E2" s="34"/>
      <c r="F2" s="35"/>
    </row>
    <row r="3" spans="1:6" x14ac:dyDescent="0.25">
      <c r="A3" s="36"/>
      <c r="B3" s="36"/>
      <c r="C3" s="36" t="s">
        <v>7</v>
      </c>
      <c r="E3" s="36"/>
      <c r="F3" s="37"/>
    </row>
    <row r="4" spans="1:6" x14ac:dyDescent="0.25">
      <c r="A4" s="33"/>
      <c r="B4" s="33" t="s">
        <v>8</v>
      </c>
      <c r="C4" s="33"/>
      <c r="D4" s="33"/>
      <c r="E4" s="33"/>
      <c r="F4" s="35"/>
    </row>
    <row r="5" spans="1:6" x14ac:dyDescent="0.25">
      <c r="A5" s="33"/>
      <c r="B5" s="33"/>
      <c r="C5" s="33"/>
      <c r="D5" s="33"/>
      <c r="E5" s="33"/>
      <c r="F5" s="35"/>
    </row>
    <row r="6" spans="1:6" x14ac:dyDescent="0.25">
      <c r="A6" s="33"/>
      <c r="B6" s="33" t="s">
        <v>39</v>
      </c>
      <c r="C6" s="35" t="s">
        <v>182</v>
      </c>
      <c r="D6" s="33"/>
      <c r="E6" s="33"/>
      <c r="F6" s="35"/>
    </row>
    <row r="7" spans="1:6" s="44" customFormat="1" x14ac:dyDescent="0.25">
      <c r="A7" s="35"/>
      <c r="B7" s="35"/>
      <c r="C7" s="35"/>
      <c r="D7" s="35"/>
      <c r="E7" s="35"/>
      <c r="F7" s="35"/>
    </row>
    <row r="8" spans="1:6" x14ac:dyDescent="0.25">
      <c r="A8" s="36"/>
      <c r="B8" s="36"/>
      <c r="C8" s="36"/>
      <c r="E8" s="36"/>
      <c r="F8" s="37"/>
    </row>
    <row r="9" spans="1:6" x14ac:dyDescent="0.25">
      <c r="A9" s="33"/>
      <c r="B9" s="33"/>
      <c r="C9" s="33"/>
      <c r="D9" s="33"/>
      <c r="E9" s="33"/>
      <c r="F9" s="35"/>
    </row>
    <row r="10" spans="1:6" x14ac:dyDescent="0.25">
      <c r="A10" s="33"/>
      <c r="B10" s="33" t="s">
        <v>10</v>
      </c>
      <c r="C10" s="33"/>
      <c r="D10" s="33"/>
      <c r="E10" s="33"/>
      <c r="F10" s="35"/>
    </row>
    <row r="11" spans="1:6" x14ac:dyDescent="0.25">
      <c r="A11" s="33"/>
      <c r="B11" s="33"/>
      <c r="C11" s="33"/>
      <c r="D11" s="33"/>
      <c r="E11" s="33"/>
      <c r="F11" s="35"/>
    </row>
    <row r="12" spans="1:6" x14ac:dyDescent="0.25">
      <c r="A12" s="39"/>
      <c r="B12" s="39"/>
      <c r="C12" s="39" t="s">
        <v>38</v>
      </c>
      <c r="E12" s="39"/>
      <c r="F12" s="40"/>
    </row>
    <row r="13" spans="1:6" x14ac:dyDescent="0.25">
      <c r="A13" s="33"/>
      <c r="B13" s="33"/>
      <c r="C13" s="33"/>
      <c r="D13" s="33"/>
      <c r="E13" s="33"/>
      <c r="F13" s="35"/>
    </row>
    <row r="14" spans="1:6" ht="88.5" customHeight="1" x14ac:dyDescent="0.25">
      <c r="A14" s="33"/>
      <c r="B14" s="435" t="s">
        <v>1325</v>
      </c>
      <c r="C14" s="435"/>
      <c r="D14" s="435"/>
      <c r="E14" s="435"/>
      <c r="F14" s="35"/>
    </row>
    <row r="15" spans="1:6" x14ac:dyDescent="0.25">
      <c r="A15" s="36"/>
      <c r="B15" s="36"/>
      <c r="C15" s="36" t="s">
        <v>177</v>
      </c>
      <c r="E15" s="36"/>
      <c r="F15" s="37"/>
    </row>
    <row r="16" spans="1:6" x14ac:dyDescent="0.25">
      <c r="A16" s="33"/>
      <c r="B16" s="33"/>
      <c r="C16" s="33"/>
      <c r="D16" s="33"/>
      <c r="E16" s="33"/>
      <c r="F16" s="33"/>
    </row>
    <row r="17" spans="1:11" x14ac:dyDescent="0.25">
      <c r="A17" s="33"/>
      <c r="B17" s="33"/>
      <c r="C17" s="33"/>
      <c r="D17" s="33" t="s">
        <v>41</v>
      </c>
      <c r="E17" s="33"/>
      <c r="F17" s="33"/>
    </row>
    <row r="18" spans="1:11" ht="31.5" x14ac:dyDescent="0.25">
      <c r="A18" s="22" t="s">
        <v>11</v>
      </c>
      <c r="B18" s="22" t="s">
        <v>37</v>
      </c>
      <c r="C18" s="22" t="s">
        <v>36</v>
      </c>
      <c r="D18" s="22" t="s">
        <v>40</v>
      </c>
      <c r="E18" s="22" t="s">
        <v>42</v>
      </c>
      <c r="F18" s="33"/>
    </row>
    <row r="19" spans="1:11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33"/>
    </row>
    <row r="20" spans="1:11" x14ac:dyDescent="0.25">
      <c r="A20" s="22">
        <v>1</v>
      </c>
      <c r="B20" s="41" t="s">
        <v>35</v>
      </c>
      <c r="C20" s="108">
        <f>C21+C22+C23</f>
        <v>24761.911012364922</v>
      </c>
      <c r="D20" s="43" t="s">
        <v>182</v>
      </c>
      <c r="E20" s="43" t="s">
        <v>182</v>
      </c>
      <c r="F20" s="33"/>
    </row>
    <row r="21" spans="1:11" x14ac:dyDescent="0.25">
      <c r="A21" s="22">
        <v>1.1000000000000001</v>
      </c>
      <c r="B21" s="41" t="s">
        <v>34</v>
      </c>
      <c r="C21" s="108">
        <f>'ССР 2 кв 2022'!D96+'ССР 2 кв 2022'!E96</f>
        <v>8518.4601124521996</v>
      </c>
      <c r="D21" s="43" t="s">
        <v>182</v>
      </c>
      <c r="E21" s="43" t="s">
        <v>182</v>
      </c>
      <c r="F21" s="33"/>
      <c r="K21" s="429"/>
    </row>
    <row r="22" spans="1:11" x14ac:dyDescent="0.25">
      <c r="A22" s="22">
        <v>1.2</v>
      </c>
      <c r="B22" s="41" t="s">
        <v>33</v>
      </c>
      <c r="C22" s="108">
        <f>'ССР 2 кв 2022'!F96</f>
        <v>10966.587160000001</v>
      </c>
      <c r="D22" s="43" t="s">
        <v>182</v>
      </c>
      <c r="E22" s="43" t="s">
        <v>182</v>
      </c>
      <c r="F22" s="33"/>
    </row>
    <row r="23" spans="1:11" x14ac:dyDescent="0.25">
      <c r="A23" s="22">
        <v>1.3</v>
      </c>
      <c r="B23" s="41" t="s">
        <v>32</v>
      </c>
      <c r="C23" s="108">
        <f>'ССР 2 кв 2022'!G96</f>
        <v>5276.8637399127201</v>
      </c>
      <c r="D23" s="43" t="s">
        <v>182</v>
      </c>
      <c r="E23" s="43" t="s">
        <v>182</v>
      </c>
      <c r="F23" s="33"/>
    </row>
    <row r="24" spans="1:11" ht="31.5" x14ac:dyDescent="0.25">
      <c r="A24" s="22">
        <v>2</v>
      </c>
      <c r="B24" s="41" t="s">
        <v>283</v>
      </c>
      <c r="C24" s="109">
        <f>C20+C25</f>
        <v>29714.293214837908</v>
      </c>
      <c r="D24" s="22"/>
      <c r="E24" s="22"/>
      <c r="F24" s="33"/>
    </row>
    <row r="25" spans="1:11" ht="71.25" customHeight="1" x14ac:dyDescent="0.25">
      <c r="A25" s="22">
        <v>2.1</v>
      </c>
      <c r="B25" s="41" t="s">
        <v>31</v>
      </c>
      <c r="C25" s="109">
        <f>C20*0.2</f>
        <v>4952.3822024729852</v>
      </c>
      <c r="D25" s="22"/>
      <c r="E25" s="22"/>
      <c r="F25" s="33"/>
      <c r="K25" s="429"/>
    </row>
    <row r="26" spans="1:11" ht="30" x14ac:dyDescent="0.25">
      <c r="A26" s="22">
        <v>3</v>
      </c>
      <c r="B26" s="110" t="s">
        <v>1209</v>
      </c>
      <c r="C26" s="108">
        <f>ROUND(C24*(1+0.04900176223018),5)</f>
        <v>31170.345949999999</v>
      </c>
      <c r="D26" s="43" t="s">
        <v>182</v>
      </c>
      <c r="E26" s="43" t="s">
        <v>182</v>
      </c>
      <c r="F26" s="33"/>
      <c r="K26" s="429"/>
    </row>
    <row r="27" spans="1:11" x14ac:dyDescent="0.25">
      <c r="A27" s="431"/>
      <c r="B27" s="432"/>
      <c r="C27" s="433"/>
      <c r="D27" s="431"/>
      <c r="E27" s="431"/>
      <c r="F27" s="33"/>
      <c r="K27" s="429"/>
    </row>
    <row r="28" spans="1:11" x14ac:dyDescent="0.25">
      <c r="A28" s="431"/>
      <c r="B28" s="432"/>
      <c r="C28" s="433"/>
      <c r="D28" s="431"/>
      <c r="E28" s="431"/>
      <c r="F28" s="33"/>
      <c r="K28" s="429"/>
    </row>
    <row r="29" spans="1:11" x14ac:dyDescent="0.25">
      <c r="A29" s="33"/>
      <c r="B29" s="33"/>
      <c r="C29" s="33"/>
      <c r="D29" s="33"/>
      <c r="E29" s="33"/>
      <c r="F29" s="33"/>
    </row>
    <row r="30" spans="1:11" x14ac:dyDescent="0.25">
      <c r="B30" s="32" t="s">
        <v>43</v>
      </c>
    </row>
    <row r="31" spans="1:11" x14ac:dyDescent="0.25">
      <c r="B31" s="32" t="s">
        <v>179</v>
      </c>
    </row>
    <row r="32" spans="1:11" ht="35.25" customHeight="1" x14ac:dyDescent="0.25">
      <c r="B32" s="434" t="s">
        <v>180</v>
      </c>
      <c r="C32" s="434"/>
      <c r="D32" s="434"/>
      <c r="E32" s="434"/>
      <c r="F32" s="434"/>
    </row>
    <row r="33" spans="2:6" s="42" customFormat="1" ht="32.25" customHeight="1" x14ac:dyDescent="0.2">
      <c r="B33" s="434" t="s">
        <v>178</v>
      </c>
      <c r="C33" s="434"/>
      <c r="D33" s="434"/>
      <c r="E33" s="434"/>
      <c r="F33" s="434"/>
    </row>
  </sheetData>
  <mergeCells count="3">
    <mergeCell ref="B33:F33"/>
    <mergeCell ref="B32:F32"/>
    <mergeCell ref="B14:E14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zoomScale="85" zoomScaleNormal="85" workbookViewId="0">
      <selection activeCell="G16" sqref="G16"/>
    </sheetView>
  </sheetViews>
  <sheetFormatPr defaultRowHeight="12.75" x14ac:dyDescent="0.2"/>
  <cols>
    <col min="1" max="1" width="9" style="48"/>
    <col min="2" max="2" width="14.625" style="48" customWidth="1"/>
    <col min="3" max="3" width="27.375" style="48" customWidth="1"/>
    <col min="4" max="4" width="23.5" style="48" customWidth="1"/>
    <col min="5" max="5" width="16.375" style="48" customWidth="1"/>
    <col min="6" max="6" width="18" style="48" customWidth="1"/>
    <col min="7" max="7" width="18.375" style="48" customWidth="1"/>
    <col min="8" max="8" width="15.375" style="48" customWidth="1"/>
    <col min="9" max="9" width="29" style="48" customWidth="1"/>
    <col min="10" max="16384" width="9" style="48"/>
  </cols>
  <sheetData>
    <row r="2" spans="1:9" ht="59.25" customHeight="1" x14ac:dyDescent="0.2">
      <c r="C2" s="2" t="s">
        <v>176</v>
      </c>
      <c r="D2" s="446" t="s">
        <v>514</v>
      </c>
      <c r="E2" s="446"/>
      <c r="F2" s="446"/>
      <c r="G2" s="446"/>
      <c r="H2" s="446"/>
      <c r="I2" s="446"/>
    </row>
    <row r="3" spans="1:9" ht="15.75" x14ac:dyDescent="0.25">
      <c r="C3" s="3"/>
      <c r="D3" s="3"/>
      <c r="E3" s="3"/>
      <c r="F3" s="3"/>
      <c r="G3" s="3"/>
      <c r="H3" s="3"/>
      <c r="I3" s="3"/>
    </row>
    <row r="4" spans="1:9" ht="15.75" x14ac:dyDescent="0.25">
      <c r="C4" s="3"/>
      <c r="D4" s="3"/>
      <c r="E4" s="3"/>
      <c r="F4" s="3"/>
      <c r="G4" s="3"/>
      <c r="H4" s="3"/>
      <c r="I4" s="3"/>
    </row>
    <row r="5" spans="1:9" ht="18" customHeight="1" x14ac:dyDescent="0.25">
      <c r="C5" s="10"/>
      <c r="D5" s="11" t="s">
        <v>164</v>
      </c>
      <c r="E5" s="1"/>
      <c r="F5" s="1"/>
      <c r="G5" s="1"/>
      <c r="H5" s="1"/>
      <c r="I5" s="1"/>
    </row>
    <row r="9" spans="1:9" ht="15" customHeight="1" x14ac:dyDescent="0.2">
      <c r="A9" s="48" t="s">
        <v>216</v>
      </c>
      <c r="H9" s="49"/>
      <c r="I9" s="50"/>
    </row>
    <row r="10" spans="1:9" ht="63" x14ac:dyDescent="0.2">
      <c r="A10" s="51" t="s">
        <v>11</v>
      </c>
      <c r="B10" s="122" t="s">
        <v>173</v>
      </c>
      <c r="C10" s="122" t="s">
        <v>162</v>
      </c>
      <c r="D10" s="123" t="s">
        <v>166</v>
      </c>
      <c r="E10" s="122" t="s">
        <v>1</v>
      </c>
      <c r="F10" s="21" t="s">
        <v>167</v>
      </c>
      <c r="G10" s="21" t="s">
        <v>168</v>
      </c>
      <c r="H10" s="122" t="s">
        <v>210</v>
      </c>
      <c r="I10" s="21" t="s">
        <v>169</v>
      </c>
    </row>
    <row r="11" spans="1:9" ht="25.5" x14ac:dyDescent="0.2">
      <c r="A11" s="116">
        <v>1</v>
      </c>
      <c r="B11" s="113" t="s">
        <v>1054</v>
      </c>
      <c r="C11" s="116" t="s">
        <v>1055</v>
      </c>
      <c r="D11" s="116" t="s">
        <v>1055</v>
      </c>
      <c r="E11" s="116">
        <f>'01-01-01'!N191/1000</f>
        <v>463.71499999999997</v>
      </c>
      <c r="F11" s="116">
        <v>1.3</v>
      </c>
      <c r="G11" s="116" t="s">
        <v>445</v>
      </c>
      <c r="H11" s="116">
        <f t="shared" ref="H11:H15" si="0">E11/F11</f>
        <v>356.70384615384614</v>
      </c>
      <c r="I11" s="117" t="s">
        <v>515</v>
      </c>
    </row>
    <row r="12" spans="1:9" ht="38.25" x14ac:dyDescent="0.2">
      <c r="A12" s="116">
        <v>2</v>
      </c>
      <c r="B12" s="113" t="s">
        <v>214</v>
      </c>
      <c r="C12" s="117" t="s">
        <v>879</v>
      </c>
      <c r="D12" s="116" t="s">
        <v>1056</v>
      </c>
      <c r="E12" s="124">
        <f>'02-01-01'!N348/1000</f>
        <v>4703.0469999999996</v>
      </c>
      <c r="F12" s="116">
        <v>0.73</v>
      </c>
      <c r="G12" s="116" t="s">
        <v>424</v>
      </c>
      <c r="H12" s="116">
        <f t="shared" ref="H12" si="1">E12/F12</f>
        <v>6442.5301369863009</v>
      </c>
      <c r="I12" s="117" t="s">
        <v>515</v>
      </c>
    </row>
    <row r="13" spans="1:9" ht="38.25" x14ac:dyDescent="0.2">
      <c r="A13" s="116">
        <v>3</v>
      </c>
      <c r="B13" s="113" t="s">
        <v>425</v>
      </c>
      <c r="C13" s="117" t="s">
        <v>572</v>
      </c>
      <c r="D13" s="116" t="s">
        <v>1056</v>
      </c>
      <c r="E13" s="116">
        <f>'02-01-02'!N632/1000</f>
        <v>2176.2469999999998</v>
      </c>
      <c r="F13" s="116">
        <v>0.73</v>
      </c>
      <c r="G13" s="52" t="s">
        <v>424</v>
      </c>
      <c r="H13" s="116">
        <f t="shared" si="0"/>
        <v>2981.1602739726027</v>
      </c>
      <c r="I13" s="117" t="s">
        <v>515</v>
      </c>
    </row>
    <row r="14" spans="1:9" ht="102" x14ac:dyDescent="0.2">
      <c r="A14" s="132">
        <v>4</v>
      </c>
      <c r="B14" s="52" t="s">
        <v>423</v>
      </c>
      <c r="C14" s="132" t="s">
        <v>1057</v>
      </c>
      <c r="D14" s="132" t="s">
        <v>1058</v>
      </c>
      <c r="E14" s="132">
        <f>'02-01-03'!N230/1000</f>
        <v>11061.775</v>
      </c>
      <c r="F14" s="132">
        <v>1</v>
      </c>
      <c r="G14" s="52" t="s">
        <v>381</v>
      </c>
      <c r="H14" s="116">
        <f t="shared" si="0"/>
        <v>11061.775</v>
      </c>
      <c r="I14" s="133" t="s">
        <v>1059</v>
      </c>
    </row>
    <row r="15" spans="1:9" ht="63.75" x14ac:dyDescent="0.2">
      <c r="A15" s="132">
        <v>5</v>
      </c>
      <c r="B15" s="52" t="s">
        <v>449</v>
      </c>
      <c r="C15" s="133" t="s">
        <v>1293</v>
      </c>
      <c r="D15" s="132" t="s">
        <v>1294</v>
      </c>
      <c r="E15" s="353">
        <f>'02-01-04'!N293/1000</f>
        <v>252.77699999999999</v>
      </c>
      <c r="F15" s="132">
        <v>0.14000000000000001</v>
      </c>
      <c r="G15" s="52" t="s">
        <v>381</v>
      </c>
      <c r="H15" s="116">
        <f t="shared" si="0"/>
        <v>1805.5499999999997</v>
      </c>
      <c r="I15" s="133" t="s">
        <v>1063</v>
      </c>
    </row>
    <row r="16" spans="1:9" ht="15.75" x14ac:dyDescent="0.25">
      <c r="B16" s="3" t="s">
        <v>43</v>
      </c>
      <c r="C16" s="10"/>
      <c r="D16" s="10"/>
      <c r="E16" s="10"/>
      <c r="F16" s="10"/>
      <c r="G16" s="10"/>
      <c r="H16" s="10"/>
    </row>
    <row r="17" spans="2:8" ht="15.75" x14ac:dyDescent="0.2">
      <c r="B17" s="434" t="s">
        <v>185</v>
      </c>
      <c r="C17" s="434"/>
      <c r="D17" s="434"/>
      <c r="E17" s="434"/>
      <c r="F17" s="434"/>
      <c r="G17" s="434"/>
      <c r="H17" s="434"/>
    </row>
    <row r="18" spans="2:8" ht="15.75" x14ac:dyDescent="0.2">
      <c r="B18" s="434" t="s">
        <v>207</v>
      </c>
      <c r="C18" s="434"/>
      <c r="D18" s="434"/>
      <c r="E18" s="434"/>
      <c r="F18" s="434"/>
      <c r="G18" s="434"/>
      <c r="H18" s="434"/>
    </row>
    <row r="19" spans="2:8" ht="15.75" x14ac:dyDescent="0.2">
      <c r="B19" s="434" t="s">
        <v>184</v>
      </c>
      <c r="C19" s="434"/>
      <c r="D19" s="434"/>
      <c r="E19" s="434"/>
      <c r="F19" s="434"/>
      <c r="G19" s="434"/>
      <c r="H19" s="434"/>
    </row>
    <row r="20" spans="2:8" ht="15.75" x14ac:dyDescent="0.2">
      <c r="B20" s="498" t="s">
        <v>208</v>
      </c>
      <c r="C20" s="498"/>
      <c r="D20" s="498"/>
      <c r="E20" s="498"/>
      <c r="F20" s="498"/>
      <c r="G20" s="498"/>
      <c r="H20" s="498"/>
    </row>
    <row r="21" spans="2:8" ht="15.75" x14ac:dyDescent="0.25">
      <c r="B21" s="23" t="s">
        <v>209</v>
      </c>
      <c r="C21" s="23"/>
      <c r="D21" s="23"/>
      <c r="E21" s="23"/>
      <c r="F21" s="23"/>
      <c r="G21" s="23"/>
      <c r="H21" s="23"/>
    </row>
    <row r="22" spans="2:8" ht="15.75" x14ac:dyDescent="0.25">
      <c r="B22" s="23" t="s">
        <v>186</v>
      </c>
      <c r="C22" s="23"/>
      <c r="D22" s="23"/>
      <c r="E22" s="23"/>
      <c r="F22" s="23"/>
      <c r="G22" s="23"/>
      <c r="H22" s="23"/>
    </row>
    <row r="23" spans="2:8" ht="15.75" x14ac:dyDescent="0.2">
      <c r="B23" s="434" t="s">
        <v>187</v>
      </c>
      <c r="C23" s="434"/>
      <c r="D23" s="434"/>
      <c r="E23" s="434"/>
      <c r="F23" s="434"/>
      <c r="G23" s="434"/>
      <c r="H23" s="434"/>
    </row>
    <row r="24" spans="2:8" ht="15.75" x14ac:dyDescent="0.2">
      <c r="B24" s="434" t="s">
        <v>188</v>
      </c>
      <c r="C24" s="434"/>
      <c r="D24" s="434"/>
      <c r="E24" s="434"/>
      <c r="F24" s="434"/>
      <c r="G24" s="434"/>
      <c r="H24" s="434"/>
    </row>
    <row r="25" spans="2:8" ht="15.75" x14ac:dyDescent="0.25">
      <c r="B25" s="23" t="s">
        <v>189</v>
      </c>
      <c r="C25" s="23"/>
      <c r="D25" s="23"/>
      <c r="E25" s="23"/>
      <c r="F25" s="23"/>
      <c r="G25" s="23"/>
      <c r="H25" s="23"/>
    </row>
    <row r="26" spans="2:8" ht="15.75" x14ac:dyDescent="0.2">
      <c r="B26" s="434" t="s">
        <v>205</v>
      </c>
      <c r="C26" s="434"/>
      <c r="D26" s="434"/>
      <c r="E26" s="434"/>
      <c r="F26" s="434"/>
      <c r="G26" s="434"/>
      <c r="H26" s="434"/>
    </row>
    <row r="27" spans="2:8" ht="15.75" x14ac:dyDescent="0.2">
      <c r="B27" s="434" t="s">
        <v>203</v>
      </c>
      <c r="C27" s="434"/>
      <c r="D27" s="434"/>
      <c r="E27" s="434"/>
      <c r="F27" s="434"/>
      <c r="G27" s="434"/>
      <c r="H27" s="434"/>
    </row>
    <row r="28" spans="2:8" ht="15.75" x14ac:dyDescent="0.2">
      <c r="B28" s="434" t="s">
        <v>204</v>
      </c>
      <c r="C28" s="434"/>
      <c r="D28" s="434"/>
      <c r="E28" s="434"/>
      <c r="F28" s="434"/>
      <c r="G28" s="434"/>
      <c r="H28" s="434"/>
    </row>
    <row r="29" spans="2:8" ht="15.75" x14ac:dyDescent="0.2">
      <c r="B29" s="434" t="s">
        <v>206</v>
      </c>
      <c r="C29" s="434"/>
      <c r="D29" s="434"/>
      <c r="E29" s="434"/>
      <c r="F29" s="434"/>
      <c r="G29" s="434"/>
      <c r="H29" s="434"/>
    </row>
  </sheetData>
  <mergeCells count="11">
    <mergeCell ref="B23:H23"/>
    <mergeCell ref="D2:I2"/>
    <mergeCell ref="B17:H17"/>
    <mergeCell ref="B18:H18"/>
    <mergeCell ref="B19:H19"/>
    <mergeCell ref="B20:H20"/>
    <mergeCell ref="B24:H24"/>
    <mergeCell ref="B26:H26"/>
    <mergeCell ref="B27:H27"/>
    <mergeCell ref="B28:H28"/>
    <mergeCell ref="B29:H2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OutlineSymbols="0" showWhiteSpace="0" zoomScale="110" zoomScaleNormal="110" zoomScaleSheetLayoutView="85" workbookViewId="0">
      <selection activeCell="D14" sqref="D14"/>
    </sheetView>
  </sheetViews>
  <sheetFormatPr defaultRowHeight="15.75" x14ac:dyDescent="0.25"/>
  <cols>
    <col min="1" max="1" width="31" style="10" customWidth="1"/>
    <col min="2" max="2" width="10" style="13" bestFit="1" customWidth="1"/>
    <col min="3" max="3" width="14.125" style="10" customWidth="1"/>
    <col min="4" max="4" width="15.25" style="10" customWidth="1"/>
    <col min="5" max="5" width="13.375" style="10" customWidth="1"/>
    <col min="6" max="6" width="39.25" style="10" customWidth="1"/>
    <col min="7" max="7" width="28.125" style="10" customWidth="1"/>
    <col min="8" max="8" width="19" style="10" customWidth="1"/>
    <col min="9" max="16384" width="9" style="10"/>
  </cols>
  <sheetData>
    <row r="1" spans="1:8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7" t="s">
        <v>5</v>
      </c>
      <c r="B2" s="10"/>
    </row>
    <row r="3" spans="1:8" ht="78.75" customHeight="1" x14ac:dyDescent="0.25">
      <c r="A3" s="2" t="s">
        <v>176</v>
      </c>
      <c r="B3" s="446" t="s">
        <v>514</v>
      </c>
      <c r="C3" s="446"/>
      <c r="D3" s="446"/>
      <c r="E3" s="446"/>
      <c r="F3" s="446"/>
      <c r="G3" s="446"/>
      <c r="H3" s="2"/>
    </row>
    <row r="4" spans="1:8" x14ac:dyDescent="0.25">
      <c r="A4" s="7" t="s">
        <v>5</v>
      </c>
      <c r="B4" s="10"/>
    </row>
    <row r="5" spans="1:8" x14ac:dyDescent="0.25">
      <c r="A5" s="7" t="s">
        <v>5</v>
      </c>
      <c r="B5" s="10"/>
    </row>
    <row r="6" spans="1:8" x14ac:dyDescent="0.25">
      <c r="A6" s="7"/>
      <c r="B6" s="7" t="s">
        <v>163</v>
      </c>
      <c r="D6" s="7"/>
      <c r="E6" s="7"/>
      <c r="F6" s="7"/>
      <c r="G6" s="7"/>
      <c r="H6" s="7"/>
    </row>
    <row r="7" spans="1:8" x14ac:dyDescent="0.25">
      <c r="A7" s="7" t="s">
        <v>5</v>
      </c>
      <c r="B7" s="10"/>
    </row>
    <row r="8" spans="1:8" x14ac:dyDescent="0.25">
      <c r="A8" s="2"/>
      <c r="B8" s="10"/>
      <c r="C8" s="2"/>
      <c r="D8" s="2"/>
      <c r="E8" s="2"/>
      <c r="F8" s="2"/>
      <c r="G8" s="2"/>
      <c r="H8" s="2"/>
    </row>
    <row r="9" spans="1:8" x14ac:dyDescent="0.25">
      <c r="B9" s="10"/>
    </row>
    <row r="10" spans="1:8" x14ac:dyDescent="0.25">
      <c r="B10" s="10"/>
      <c r="H10" s="23"/>
    </row>
    <row r="11" spans="1:8" x14ac:dyDescent="0.25">
      <c r="A11" s="2" t="s">
        <v>212</v>
      </c>
      <c r="B11" s="10"/>
    </row>
    <row r="12" spans="1:8" s="13" customFormat="1" ht="31.5" x14ac:dyDescent="0.25">
      <c r="A12" s="12" t="s">
        <v>0</v>
      </c>
      <c r="B12" s="19" t="s">
        <v>170</v>
      </c>
      <c r="C12" s="12" t="s">
        <v>3</v>
      </c>
      <c r="D12" s="19" t="s">
        <v>196</v>
      </c>
      <c r="E12" s="12" t="s">
        <v>16</v>
      </c>
      <c r="F12" s="19" t="s">
        <v>171</v>
      </c>
      <c r="G12" s="12" t="s">
        <v>202</v>
      </c>
      <c r="H12" s="19" t="s">
        <v>172</v>
      </c>
    </row>
    <row r="13" spans="1:8" s="13" customForma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</row>
    <row r="14" spans="1:8" ht="36" x14ac:dyDescent="0.25">
      <c r="A14" s="125" t="s">
        <v>1060</v>
      </c>
      <c r="B14" s="125" t="s">
        <v>357</v>
      </c>
      <c r="C14" s="126">
        <v>1</v>
      </c>
      <c r="D14" s="127">
        <v>10337060</v>
      </c>
      <c r="E14" s="128">
        <v>35</v>
      </c>
      <c r="F14" s="125" t="s">
        <v>1061</v>
      </c>
      <c r="G14" s="53">
        <f>C14*D14</f>
        <v>10337060</v>
      </c>
      <c r="H14" s="129" t="s">
        <v>1062</v>
      </c>
    </row>
    <row r="15" spans="1:8" x14ac:dyDescent="0.25">
      <c r="A15" s="125"/>
      <c r="B15" s="125"/>
      <c r="C15" s="126"/>
      <c r="D15" s="127"/>
      <c r="E15" s="128"/>
      <c r="F15" s="125"/>
      <c r="G15" s="53"/>
      <c r="H15" s="129"/>
    </row>
    <row r="16" spans="1:8" x14ac:dyDescent="0.25">
      <c r="A16" s="3" t="s">
        <v>43</v>
      </c>
      <c r="B16" s="10"/>
    </row>
    <row r="17" spans="1:7" ht="38.25" customHeight="1" x14ac:dyDescent="0.25">
      <c r="A17" s="499" t="s">
        <v>190</v>
      </c>
      <c r="B17" s="499"/>
      <c r="C17" s="499"/>
      <c r="D17" s="499"/>
      <c r="E17" s="499"/>
      <c r="F17" s="499"/>
      <c r="G17" s="499"/>
    </row>
    <row r="18" spans="1:7" x14ac:dyDescent="0.25">
      <c r="A18" s="45" t="s">
        <v>191</v>
      </c>
    </row>
    <row r="19" spans="1:7" x14ac:dyDescent="0.25">
      <c r="A19" s="10" t="s">
        <v>192</v>
      </c>
    </row>
    <row r="20" spans="1:7" x14ac:dyDescent="0.25">
      <c r="A20" s="10" t="s">
        <v>193</v>
      </c>
    </row>
    <row r="21" spans="1:7" x14ac:dyDescent="0.25">
      <c r="A21" s="10" t="s">
        <v>197</v>
      </c>
    </row>
    <row r="22" spans="1:7" x14ac:dyDescent="0.25">
      <c r="A22" s="10" t="s">
        <v>194</v>
      </c>
    </row>
    <row r="23" spans="1:7" x14ac:dyDescent="0.25">
      <c r="A23" s="10" t="s">
        <v>195</v>
      </c>
    </row>
    <row r="24" spans="1:7" ht="33.75" customHeight="1" x14ac:dyDescent="0.25">
      <c r="A24" s="499" t="s">
        <v>198</v>
      </c>
      <c r="B24" s="499"/>
      <c r="C24" s="499"/>
      <c r="D24" s="499"/>
      <c r="E24" s="499"/>
      <c r="F24" s="499"/>
      <c r="G24" s="499"/>
    </row>
    <row r="25" spans="1:7" x14ac:dyDescent="0.25">
      <c r="A25" s="499" t="s">
        <v>199</v>
      </c>
      <c r="B25" s="499"/>
      <c r="C25" s="499"/>
      <c r="D25" s="499"/>
      <c r="E25" s="499"/>
      <c r="F25" s="499"/>
      <c r="G25" s="499"/>
    </row>
  </sheetData>
  <mergeCells count="4">
    <mergeCell ref="A17:G17"/>
    <mergeCell ref="A24:G24"/>
    <mergeCell ref="A25:G25"/>
    <mergeCell ref="B3:G3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53" sqref="B53"/>
    </sheetView>
  </sheetViews>
  <sheetFormatPr defaultRowHeight="15.75" x14ac:dyDescent="0.25"/>
  <cols>
    <col min="1" max="1" width="9" style="13"/>
    <col min="2" max="2" width="112.625" style="10" customWidth="1"/>
    <col min="3" max="3" width="9" style="3"/>
    <col min="4" max="4" width="77.25" style="3" customWidth="1"/>
    <col min="5" max="16384" width="9" style="3"/>
  </cols>
  <sheetData>
    <row r="2" spans="1:6" s="17" customFormat="1" x14ac:dyDescent="0.2">
      <c r="A2" s="15"/>
      <c r="B2" s="29" t="s">
        <v>161</v>
      </c>
    </row>
    <row r="3" spans="1:6" s="17" customFormat="1" x14ac:dyDescent="0.2">
      <c r="A3" s="15"/>
      <c r="B3" s="16"/>
    </row>
    <row r="4" spans="1:6" s="17" customFormat="1" x14ac:dyDescent="0.2">
      <c r="A4" s="15"/>
      <c r="B4" s="16"/>
    </row>
    <row r="5" spans="1:6" s="24" customFormat="1" x14ac:dyDescent="0.2">
      <c r="B5" s="25" t="s">
        <v>174</v>
      </c>
      <c r="D5" s="25"/>
    </row>
    <row r="6" spans="1:6" s="18" customFormat="1" x14ac:dyDescent="0.25">
      <c r="A6" s="26" t="s">
        <v>160</v>
      </c>
      <c r="B6" s="27" t="s">
        <v>0</v>
      </c>
    </row>
    <row r="7" spans="1:6" x14ac:dyDescent="0.25">
      <c r="A7" s="14">
        <v>1</v>
      </c>
      <c r="B7" s="20" t="s">
        <v>44</v>
      </c>
      <c r="F7" s="6"/>
    </row>
    <row r="8" spans="1:6" x14ac:dyDescent="0.25">
      <c r="A8" s="14">
        <v>2</v>
      </c>
      <c r="B8" s="20" t="s">
        <v>45</v>
      </c>
      <c r="F8" s="6"/>
    </row>
    <row r="9" spans="1:6" x14ac:dyDescent="0.25">
      <c r="A9" s="14">
        <v>3</v>
      </c>
      <c r="B9" s="20" t="s">
        <v>46</v>
      </c>
      <c r="F9" s="6"/>
    </row>
    <row r="10" spans="1:6" x14ac:dyDescent="0.25">
      <c r="A10" s="14">
        <v>4</v>
      </c>
      <c r="B10" s="20" t="s">
        <v>47</v>
      </c>
      <c r="F10" s="6"/>
    </row>
    <row r="11" spans="1:6" x14ac:dyDescent="0.25">
      <c r="A11" s="14">
        <v>5</v>
      </c>
      <c r="B11" s="20" t="s">
        <v>48</v>
      </c>
      <c r="F11" s="6"/>
    </row>
    <row r="12" spans="1:6" x14ac:dyDescent="0.25">
      <c r="A12" s="14">
        <v>6</v>
      </c>
      <c r="B12" s="20" t="s">
        <v>49</v>
      </c>
      <c r="F12" s="6"/>
    </row>
    <row r="13" spans="1:6" x14ac:dyDescent="0.25">
      <c r="A13" s="14">
        <v>7</v>
      </c>
      <c r="B13" s="20" t="s">
        <v>50</v>
      </c>
      <c r="F13" s="6"/>
    </row>
    <row r="14" spans="1:6" x14ac:dyDescent="0.25">
      <c r="A14" s="14">
        <v>8</v>
      </c>
      <c r="B14" s="20" t="s">
        <v>51</v>
      </c>
      <c r="F14" s="6"/>
    </row>
    <row r="15" spans="1:6" x14ac:dyDescent="0.25">
      <c r="A15" s="14">
        <v>9</v>
      </c>
      <c r="B15" s="20" t="s">
        <v>52</v>
      </c>
    </row>
    <row r="16" spans="1:6" x14ac:dyDescent="0.25">
      <c r="A16" s="14">
        <v>10</v>
      </c>
      <c r="B16" s="20" t="s">
        <v>53</v>
      </c>
    </row>
    <row r="17" spans="1:2" x14ac:dyDescent="0.25">
      <c r="A17" s="14">
        <v>11</v>
      </c>
      <c r="B17" s="20" t="s">
        <v>54</v>
      </c>
    </row>
    <row r="18" spans="1:2" x14ac:dyDescent="0.25">
      <c r="A18" s="14">
        <v>12</v>
      </c>
      <c r="B18" s="20" t="s">
        <v>55</v>
      </c>
    </row>
    <row r="19" spans="1:2" x14ac:dyDescent="0.25">
      <c r="A19" s="14">
        <v>13</v>
      </c>
      <c r="B19" s="20" t="s">
        <v>56</v>
      </c>
    </row>
    <row r="20" spans="1:2" x14ac:dyDescent="0.25">
      <c r="A20" s="14">
        <v>14</v>
      </c>
      <c r="B20" s="20" t="s">
        <v>57</v>
      </c>
    </row>
    <row r="21" spans="1:2" x14ac:dyDescent="0.25">
      <c r="A21" s="14">
        <v>15</v>
      </c>
      <c r="B21" s="20" t="s">
        <v>57</v>
      </c>
    </row>
    <row r="22" spans="1:2" x14ac:dyDescent="0.25">
      <c r="A22" s="14">
        <v>16</v>
      </c>
      <c r="B22" s="20" t="s">
        <v>58</v>
      </c>
    </row>
    <row r="23" spans="1:2" x14ac:dyDescent="0.25">
      <c r="A23" s="14">
        <v>17</v>
      </c>
      <c r="B23" s="20" t="s">
        <v>59</v>
      </c>
    </row>
    <row r="24" spans="1:2" x14ac:dyDescent="0.25">
      <c r="A24" s="14">
        <v>18</v>
      </c>
      <c r="B24" s="20" t="s">
        <v>60</v>
      </c>
    </row>
    <row r="25" spans="1:2" x14ac:dyDescent="0.25">
      <c r="A25" s="14">
        <v>19</v>
      </c>
      <c r="B25" s="20" t="s">
        <v>61</v>
      </c>
    </row>
    <row r="26" spans="1:2" x14ac:dyDescent="0.25">
      <c r="A26" s="14">
        <v>20</v>
      </c>
      <c r="B26" s="20" t="s">
        <v>62</v>
      </c>
    </row>
    <row r="27" spans="1:2" x14ac:dyDescent="0.25">
      <c r="A27" s="14">
        <v>21</v>
      </c>
      <c r="B27" s="20" t="s">
        <v>63</v>
      </c>
    </row>
    <row r="28" spans="1:2" x14ac:dyDescent="0.25">
      <c r="A28" s="14">
        <v>22</v>
      </c>
      <c r="B28" s="20" t="s">
        <v>64</v>
      </c>
    </row>
    <row r="29" spans="1:2" x14ac:dyDescent="0.25">
      <c r="A29" s="14">
        <v>23</v>
      </c>
      <c r="B29" s="20" t="s">
        <v>65</v>
      </c>
    </row>
    <row r="30" spans="1:2" x14ac:dyDescent="0.25">
      <c r="A30" s="14">
        <v>24</v>
      </c>
      <c r="B30" s="20" t="s">
        <v>66</v>
      </c>
    </row>
    <row r="31" spans="1:2" x14ac:dyDescent="0.25">
      <c r="A31" s="14">
        <v>25</v>
      </c>
      <c r="B31" s="20" t="s">
        <v>67</v>
      </c>
    </row>
    <row r="32" spans="1:2" x14ac:dyDescent="0.25">
      <c r="A32" s="14">
        <v>26</v>
      </c>
      <c r="B32" s="20" t="s">
        <v>68</v>
      </c>
    </row>
    <row r="33" spans="1:2" x14ac:dyDescent="0.25">
      <c r="A33" s="14">
        <v>27</v>
      </c>
      <c r="B33" s="20" t="s">
        <v>69</v>
      </c>
    </row>
    <row r="34" spans="1:2" x14ac:dyDescent="0.25">
      <c r="A34" s="14">
        <v>28</v>
      </c>
      <c r="B34" s="20" t="s">
        <v>70</v>
      </c>
    </row>
    <row r="35" spans="1:2" x14ac:dyDescent="0.25">
      <c r="A35" s="14">
        <v>29</v>
      </c>
      <c r="B35" s="20" t="s">
        <v>71</v>
      </c>
    </row>
    <row r="36" spans="1:2" x14ac:dyDescent="0.25">
      <c r="A36" s="14">
        <v>30</v>
      </c>
      <c r="B36" s="20" t="s">
        <v>72</v>
      </c>
    </row>
    <row r="37" spans="1:2" x14ac:dyDescent="0.25">
      <c r="A37" s="14">
        <v>31</v>
      </c>
      <c r="B37" s="20" t="s">
        <v>73</v>
      </c>
    </row>
    <row r="38" spans="1:2" x14ac:dyDescent="0.25">
      <c r="A38" s="14">
        <v>32</v>
      </c>
      <c r="B38" s="20" t="s">
        <v>74</v>
      </c>
    </row>
    <row r="39" spans="1:2" x14ac:dyDescent="0.25">
      <c r="A39" s="14">
        <v>33</v>
      </c>
      <c r="B39" s="20" t="s">
        <v>75</v>
      </c>
    </row>
    <row r="40" spans="1:2" x14ac:dyDescent="0.25">
      <c r="A40" s="14">
        <v>34</v>
      </c>
      <c r="B40" s="20" t="s">
        <v>76</v>
      </c>
    </row>
    <row r="41" spans="1:2" x14ac:dyDescent="0.25">
      <c r="A41" s="14">
        <v>35</v>
      </c>
      <c r="B41" s="20" t="s">
        <v>77</v>
      </c>
    </row>
    <row r="42" spans="1:2" x14ac:dyDescent="0.25">
      <c r="A42" s="14">
        <v>36</v>
      </c>
      <c r="B42" s="20" t="s">
        <v>78</v>
      </c>
    </row>
    <row r="43" spans="1:2" x14ac:dyDescent="0.25">
      <c r="A43" s="14">
        <v>37</v>
      </c>
      <c r="B43" s="20" t="s">
        <v>79</v>
      </c>
    </row>
    <row r="44" spans="1:2" x14ac:dyDescent="0.25">
      <c r="A44" s="14">
        <v>38</v>
      </c>
      <c r="B44" s="20" t="s">
        <v>80</v>
      </c>
    </row>
    <row r="45" spans="1:2" x14ac:dyDescent="0.25">
      <c r="A45" s="14">
        <v>39</v>
      </c>
      <c r="B45" s="20" t="s">
        <v>81</v>
      </c>
    </row>
    <row r="46" spans="1:2" x14ac:dyDescent="0.25">
      <c r="A46" s="14">
        <v>40</v>
      </c>
      <c r="B46" s="20" t="s">
        <v>82</v>
      </c>
    </row>
    <row r="47" spans="1:2" x14ac:dyDescent="0.25">
      <c r="A47" s="14">
        <v>41</v>
      </c>
      <c r="B47" s="20" t="s">
        <v>83</v>
      </c>
    </row>
    <row r="48" spans="1:2" x14ac:dyDescent="0.25">
      <c r="A48" s="14">
        <v>42</v>
      </c>
      <c r="B48" s="20" t="s">
        <v>84</v>
      </c>
    </row>
    <row r="49" spans="1:2" x14ac:dyDescent="0.25">
      <c r="A49" s="14">
        <v>43</v>
      </c>
      <c r="B49" s="20" t="s">
        <v>85</v>
      </c>
    </row>
    <row r="50" spans="1:2" x14ac:dyDescent="0.25">
      <c r="A50" s="14">
        <v>44</v>
      </c>
      <c r="B50" s="20" t="s">
        <v>86</v>
      </c>
    </row>
    <row r="51" spans="1:2" x14ac:dyDescent="0.25">
      <c r="A51" s="14">
        <v>45</v>
      </c>
      <c r="B51" s="20" t="s">
        <v>87</v>
      </c>
    </row>
    <row r="52" spans="1:2" x14ac:dyDescent="0.25">
      <c r="A52" s="14">
        <v>46</v>
      </c>
      <c r="B52" s="20" t="s">
        <v>88</v>
      </c>
    </row>
    <row r="53" spans="1:2" x14ac:dyDescent="0.25">
      <c r="A53" s="14">
        <v>47</v>
      </c>
      <c r="B53" s="20" t="s">
        <v>89</v>
      </c>
    </row>
    <row r="54" spans="1:2" x14ac:dyDescent="0.25">
      <c r="A54" s="14">
        <v>48</v>
      </c>
      <c r="B54" s="20" t="s">
        <v>90</v>
      </c>
    </row>
    <row r="55" spans="1:2" x14ac:dyDescent="0.25">
      <c r="A55" s="14">
        <v>49</v>
      </c>
      <c r="B55" s="20" t="s">
        <v>91</v>
      </c>
    </row>
    <row r="56" spans="1:2" x14ac:dyDescent="0.25">
      <c r="A56" s="14">
        <v>50</v>
      </c>
      <c r="B56" s="20" t="s">
        <v>92</v>
      </c>
    </row>
    <row r="57" spans="1:2" x14ac:dyDescent="0.25">
      <c r="A57" s="14">
        <v>51</v>
      </c>
      <c r="B57" s="20" t="s">
        <v>93</v>
      </c>
    </row>
    <row r="58" spans="1:2" x14ac:dyDescent="0.25">
      <c r="A58" s="14">
        <v>52</v>
      </c>
      <c r="B58" s="20" t="s">
        <v>94</v>
      </c>
    </row>
    <row r="59" spans="1:2" x14ac:dyDescent="0.25">
      <c r="A59" s="14">
        <v>53</v>
      </c>
      <c r="B59" s="20" t="s">
        <v>95</v>
      </c>
    </row>
    <row r="60" spans="1:2" x14ac:dyDescent="0.25">
      <c r="A60" s="14">
        <v>54</v>
      </c>
      <c r="B60" s="20" t="s">
        <v>96</v>
      </c>
    </row>
    <row r="61" spans="1:2" x14ac:dyDescent="0.25">
      <c r="A61" s="14">
        <v>55</v>
      </c>
      <c r="B61" s="20" t="s">
        <v>97</v>
      </c>
    </row>
    <row r="62" spans="1:2" x14ac:dyDescent="0.25">
      <c r="A62" s="14">
        <v>56</v>
      </c>
      <c r="B62" s="20" t="s">
        <v>98</v>
      </c>
    </row>
    <row r="63" spans="1:2" x14ac:dyDescent="0.25">
      <c r="A63" s="14">
        <v>57</v>
      </c>
      <c r="B63" s="20" t="s">
        <v>99</v>
      </c>
    </row>
    <row r="64" spans="1:2" x14ac:dyDescent="0.25">
      <c r="A64" s="14">
        <v>58</v>
      </c>
      <c r="B64" s="20" t="s">
        <v>100</v>
      </c>
    </row>
    <row r="65" spans="1:2" x14ac:dyDescent="0.25">
      <c r="A65" s="14">
        <v>59</v>
      </c>
      <c r="B65" s="20" t="s">
        <v>101</v>
      </c>
    </row>
    <row r="66" spans="1:2" x14ac:dyDescent="0.25">
      <c r="A66" s="14">
        <v>60</v>
      </c>
      <c r="B66" s="20" t="s">
        <v>102</v>
      </c>
    </row>
    <row r="67" spans="1:2" x14ac:dyDescent="0.25">
      <c r="A67" s="14">
        <v>61</v>
      </c>
      <c r="B67" s="20" t="s">
        <v>103</v>
      </c>
    </row>
    <row r="68" spans="1:2" x14ac:dyDescent="0.25">
      <c r="A68" s="14">
        <v>62</v>
      </c>
      <c r="B68" s="20" t="s">
        <v>104</v>
      </c>
    </row>
    <row r="69" spans="1:2" x14ac:dyDescent="0.25">
      <c r="A69" s="14">
        <v>63</v>
      </c>
      <c r="B69" s="20" t="s">
        <v>105</v>
      </c>
    </row>
    <row r="70" spans="1:2" x14ac:dyDescent="0.25">
      <c r="A70" s="14">
        <v>64</v>
      </c>
      <c r="B70" s="20" t="s">
        <v>106</v>
      </c>
    </row>
    <row r="71" spans="1:2" x14ac:dyDescent="0.25">
      <c r="A71" s="14">
        <v>65</v>
      </c>
      <c r="B71" s="20" t="s">
        <v>107</v>
      </c>
    </row>
    <row r="72" spans="1:2" x14ac:dyDescent="0.25">
      <c r="A72" s="14">
        <v>66</v>
      </c>
      <c r="B72" s="20" t="s">
        <v>108</v>
      </c>
    </row>
    <row r="73" spans="1:2" x14ac:dyDescent="0.25">
      <c r="A73" s="14">
        <v>67</v>
      </c>
      <c r="B73" s="20" t="s">
        <v>2</v>
      </c>
    </row>
    <row r="74" spans="1:2" x14ac:dyDescent="0.25">
      <c r="A74" s="14">
        <v>68</v>
      </c>
      <c r="B74" s="20" t="s">
        <v>109</v>
      </c>
    </row>
    <row r="75" spans="1:2" x14ac:dyDescent="0.25">
      <c r="A75" s="14">
        <v>69</v>
      </c>
      <c r="B75" s="20" t="s">
        <v>110</v>
      </c>
    </row>
    <row r="76" spans="1:2" x14ac:dyDescent="0.25">
      <c r="A76" s="14">
        <v>70</v>
      </c>
      <c r="B76" s="20" t="s">
        <v>111</v>
      </c>
    </row>
    <row r="77" spans="1:2" x14ac:dyDescent="0.25">
      <c r="A77" s="14">
        <v>71</v>
      </c>
      <c r="B77" s="20" t="s">
        <v>112</v>
      </c>
    </row>
    <row r="78" spans="1:2" x14ac:dyDescent="0.25">
      <c r="A78" s="14">
        <v>72</v>
      </c>
      <c r="B78" s="20" t="s">
        <v>113</v>
      </c>
    </row>
    <row r="79" spans="1:2" x14ac:dyDescent="0.25">
      <c r="A79" s="14">
        <v>73</v>
      </c>
      <c r="B79" s="20" t="s">
        <v>114</v>
      </c>
    </row>
    <row r="80" spans="1:2" x14ac:dyDescent="0.25">
      <c r="A80" s="14">
        <v>74</v>
      </c>
      <c r="B80" s="20" t="s">
        <v>115</v>
      </c>
    </row>
    <row r="81" spans="1:2" x14ac:dyDescent="0.25">
      <c r="A81" s="14">
        <v>75</v>
      </c>
      <c r="B81" s="20" t="s">
        <v>116</v>
      </c>
    </row>
    <row r="82" spans="1:2" x14ac:dyDescent="0.25">
      <c r="A82" s="14">
        <v>76</v>
      </c>
      <c r="B82" s="20" t="s">
        <v>117</v>
      </c>
    </row>
    <row r="83" spans="1:2" x14ac:dyDescent="0.25">
      <c r="A83" s="14">
        <v>77</v>
      </c>
      <c r="B83" s="20" t="s">
        <v>118</v>
      </c>
    </row>
    <row r="84" spans="1:2" x14ac:dyDescent="0.25">
      <c r="A84" s="14">
        <v>78</v>
      </c>
      <c r="B84" s="20" t="s">
        <v>119</v>
      </c>
    </row>
    <row r="85" spans="1:2" x14ac:dyDescent="0.25">
      <c r="A85" s="14">
        <v>79</v>
      </c>
      <c r="B85" s="20" t="s">
        <v>120</v>
      </c>
    </row>
    <row r="86" spans="1:2" x14ac:dyDescent="0.25">
      <c r="A86" s="14">
        <v>80</v>
      </c>
      <c r="B86" s="20" t="s">
        <v>121</v>
      </c>
    </row>
    <row r="87" spans="1:2" x14ac:dyDescent="0.25">
      <c r="A87" s="14">
        <v>81</v>
      </c>
      <c r="B87" s="20" t="s">
        <v>122</v>
      </c>
    </row>
    <row r="88" spans="1:2" x14ac:dyDescent="0.25">
      <c r="A88" s="14">
        <v>82</v>
      </c>
      <c r="B88" s="20" t="s">
        <v>123</v>
      </c>
    </row>
    <row r="89" spans="1:2" x14ac:dyDescent="0.25">
      <c r="A89" s="14">
        <v>83</v>
      </c>
      <c r="B89" s="20" t="s">
        <v>124</v>
      </c>
    </row>
    <row r="90" spans="1:2" x14ac:dyDescent="0.25">
      <c r="A90" s="14">
        <v>84</v>
      </c>
      <c r="B90" s="20" t="s">
        <v>125</v>
      </c>
    </row>
    <row r="91" spans="1:2" x14ac:dyDescent="0.25">
      <c r="A91" s="14">
        <v>85</v>
      </c>
      <c r="B91" s="20" t="s">
        <v>126</v>
      </c>
    </row>
    <row r="92" spans="1:2" x14ac:dyDescent="0.25">
      <c r="A92" s="14">
        <v>86</v>
      </c>
      <c r="B92" s="20" t="s">
        <v>127</v>
      </c>
    </row>
    <row r="93" spans="1:2" x14ac:dyDescent="0.25">
      <c r="A93" s="14">
        <v>87</v>
      </c>
      <c r="B93" s="20" t="s">
        <v>128</v>
      </c>
    </row>
    <row r="94" spans="1:2" x14ac:dyDescent="0.25">
      <c r="A94" s="14">
        <v>88</v>
      </c>
      <c r="B94" s="20" t="s">
        <v>129</v>
      </c>
    </row>
    <row r="95" spans="1:2" x14ac:dyDescent="0.25">
      <c r="A95" s="14">
        <v>89</v>
      </c>
      <c r="B95" s="20" t="s">
        <v>130</v>
      </c>
    </row>
    <row r="96" spans="1:2" x14ac:dyDescent="0.25">
      <c r="A96" s="14">
        <v>90</v>
      </c>
      <c r="B96" s="20" t="s">
        <v>131</v>
      </c>
    </row>
    <row r="97" spans="1:2" x14ac:dyDescent="0.25">
      <c r="A97" s="14">
        <v>91</v>
      </c>
      <c r="B97" s="20" t="s">
        <v>132</v>
      </c>
    </row>
    <row r="98" spans="1:2" x14ac:dyDescent="0.25">
      <c r="A98" s="14">
        <v>92</v>
      </c>
      <c r="B98" s="20" t="s">
        <v>133</v>
      </c>
    </row>
    <row r="99" spans="1:2" x14ac:dyDescent="0.25">
      <c r="A99" s="14">
        <v>93</v>
      </c>
      <c r="B99" s="20" t="s">
        <v>134</v>
      </c>
    </row>
    <row r="100" spans="1:2" x14ac:dyDescent="0.25">
      <c r="A100" s="14">
        <v>94</v>
      </c>
      <c r="B100" s="20" t="s">
        <v>135</v>
      </c>
    </row>
    <row r="101" spans="1:2" x14ac:dyDescent="0.25">
      <c r="A101" s="14">
        <v>95</v>
      </c>
      <c r="B101" s="20" t="s">
        <v>136</v>
      </c>
    </row>
    <row r="102" spans="1:2" x14ac:dyDescent="0.25">
      <c r="A102" s="14">
        <v>96</v>
      </c>
      <c r="B102" s="20" t="s">
        <v>137</v>
      </c>
    </row>
    <row r="103" spans="1:2" x14ac:dyDescent="0.25">
      <c r="A103" s="14">
        <v>97</v>
      </c>
      <c r="B103" s="20" t="s">
        <v>138</v>
      </c>
    </row>
    <row r="104" spans="1:2" x14ac:dyDescent="0.25">
      <c r="A104" s="14">
        <v>98</v>
      </c>
      <c r="B104" s="20" t="s">
        <v>139</v>
      </c>
    </row>
    <row r="105" spans="1:2" x14ac:dyDescent="0.25">
      <c r="A105" s="14">
        <v>99</v>
      </c>
      <c r="B105" s="20" t="s">
        <v>140</v>
      </c>
    </row>
    <row r="106" spans="1:2" x14ac:dyDescent="0.25">
      <c r="A106" s="14">
        <v>100</v>
      </c>
      <c r="B106" s="20" t="s">
        <v>141</v>
      </c>
    </row>
    <row r="107" spans="1:2" x14ac:dyDescent="0.25">
      <c r="A107" s="14">
        <v>101</v>
      </c>
      <c r="B107" s="20" t="s">
        <v>142</v>
      </c>
    </row>
    <row r="108" spans="1:2" x14ac:dyDescent="0.25">
      <c r="A108" s="14">
        <v>102</v>
      </c>
      <c r="B108" s="20" t="s">
        <v>83</v>
      </c>
    </row>
    <row r="109" spans="1:2" x14ac:dyDescent="0.25">
      <c r="A109" s="14">
        <v>103</v>
      </c>
      <c r="B109" s="20" t="s">
        <v>143</v>
      </c>
    </row>
    <row r="110" spans="1:2" x14ac:dyDescent="0.25">
      <c r="A110" s="14">
        <v>104</v>
      </c>
      <c r="B110" s="20" t="s">
        <v>144</v>
      </c>
    </row>
    <row r="111" spans="1:2" x14ac:dyDescent="0.25">
      <c r="A111" s="14">
        <v>105</v>
      </c>
      <c r="B111" s="20" t="s">
        <v>145</v>
      </c>
    </row>
    <row r="112" spans="1:2" x14ac:dyDescent="0.25">
      <c r="A112" s="14">
        <v>106</v>
      </c>
      <c r="B112" s="20" t="s">
        <v>146</v>
      </c>
    </row>
    <row r="113" spans="1:2" x14ac:dyDescent="0.25">
      <c r="A113" s="14">
        <v>107</v>
      </c>
      <c r="B113" s="20" t="s">
        <v>88</v>
      </c>
    </row>
    <row r="114" spans="1:2" x14ac:dyDescent="0.25">
      <c r="A114" s="14">
        <v>108</v>
      </c>
      <c r="B114" s="20" t="s">
        <v>89</v>
      </c>
    </row>
    <row r="115" spans="1:2" x14ac:dyDescent="0.25">
      <c r="A115" s="14">
        <v>109</v>
      </c>
      <c r="B115" s="20" t="s">
        <v>91</v>
      </c>
    </row>
    <row r="116" spans="1:2" x14ac:dyDescent="0.25">
      <c r="A116" s="14">
        <v>110</v>
      </c>
      <c r="B116" s="20" t="s">
        <v>92</v>
      </c>
    </row>
    <row r="117" spans="1:2" x14ac:dyDescent="0.25">
      <c r="A117" s="14">
        <v>111</v>
      </c>
      <c r="B117" s="20" t="s">
        <v>93</v>
      </c>
    </row>
    <row r="118" spans="1:2" x14ac:dyDescent="0.25">
      <c r="A118" s="14">
        <v>112</v>
      </c>
      <c r="B118" s="20" t="s">
        <v>95</v>
      </c>
    </row>
    <row r="119" spans="1:2" x14ac:dyDescent="0.25">
      <c r="A119" s="14">
        <v>113</v>
      </c>
      <c r="B119" s="20" t="s">
        <v>96</v>
      </c>
    </row>
    <row r="120" spans="1:2" x14ac:dyDescent="0.25">
      <c r="A120" s="14">
        <v>114</v>
      </c>
      <c r="B120" s="20" t="s">
        <v>98</v>
      </c>
    </row>
    <row r="121" spans="1:2" x14ac:dyDescent="0.25">
      <c r="A121" s="14">
        <v>115</v>
      </c>
      <c r="B121" s="20" t="s">
        <v>83</v>
      </c>
    </row>
    <row r="122" spans="1:2" x14ac:dyDescent="0.25">
      <c r="A122" s="14">
        <v>116</v>
      </c>
      <c r="B122" s="20" t="s">
        <v>147</v>
      </c>
    </row>
    <row r="123" spans="1:2" x14ac:dyDescent="0.25">
      <c r="A123" s="14">
        <v>117</v>
      </c>
      <c r="B123" s="20" t="s">
        <v>148</v>
      </c>
    </row>
    <row r="124" spans="1:2" x14ac:dyDescent="0.25">
      <c r="A124" s="14">
        <v>118</v>
      </c>
      <c r="B124" s="20" t="s">
        <v>149</v>
      </c>
    </row>
    <row r="125" spans="1:2" x14ac:dyDescent="0.25">
      <c r="A125" s="14">
        <v>119</v>
      </c>
      <c r="B125" s="20" t="s">
        <v>150</v>
      </c>
    </row>
    <row r="126" spans="1:2" x14ac:dyDescent="0.25">
      <c r="A126" s="14">
        <v>120</v>
      </c>
      <c r="B126" s="20" t="s">
        <v>88</v>
      </c>
    </row>
    <row r="127" spans="1:2" x14ac:dyDescent="0.25">
      <c r="A127" s="14">
        <v>121</v>
      </c>
      <c r="B127" s="20" t="s">
        <v>89</v>
      </c>
    </row>
    <row r="128" spans="1:2" x14ac:dyDescent="0.25">
      <c r="A128" s="14">
        <v>122</v>
      </c>
      <c r="B128" s="20" t="s">
        <v>91</v>
      </c>
    </row>
    <row r="129" spans="1:2" x14ac:dyDescent="0.25">
      <c r="A129" s="14">
        <v>123</v>
      </c>
      <c r="B129" s="20" t="s">
        <v>92</v>
      </c>
    </row>
    <row r="130" spans="1:2" x14ac:dyDescent="0.25">
      <c r="A130" s="14">
        <v>124</v>
      </c>
      <c r="B130" s="20" t="s">
        <v>93</v>
      </c>
    </row>
    <row r="131" spans="1:2" x14ac:dyDescent="0.25">
      <c r="A131" s="14">
        <v>125</v>
      </c>
      <c r="B131" s="20" t="s">
        <v>95</v>
      </c>
    </row>
    <row r="132" spans="1:2" x14ac:dyDescent="0.25">
      <c r="A132" s="14">
        <v>126</v>
      </c>
      <c r="B132" s="20" t="s">
        <v>96</v>
      </c>
    </row>
    <row r="133" spans="1:2" x14ac:dyDescent="0.25">
      <c r="A133" s="14">
        <v>127</v>
      </c>
      <c r="B133" s="20" t="s">
        <v>98</v>
      </c>
    </row>
    <row r="134" spans="1:2" x14ac:dyDescent="0.25">
      <c r="A134" s="14">
        <v>128</v>
      </c>
      <c r="B134" s="20" t="s">
        <v>83</v>
      </c>
    </row>
    <row r="135" spans="1:2" x14ac:dyDescent="0.25">
      <c r="A135" s="14">
        <v>129</v>
      </c>
      <c r="B135" s="20" t="s">
        <v>151</v>
      </c>
    </row>
    <row r="136" spans="1:2" x14ac:dyDescent="0.25">
      <c r="A136" s="14">
        <v>130</v>
      </c>
      <c r="B136" s="20" t="s">
        <v>152</v>
      </c>
    </row>
    <row r="137" spans="1:2" x14ac:dyDescent="0.25">
      <c r="A137" s="14">
        <v>131</v>
      </c>
      <c r="B137" s="20" t="s">
        <v>153</v>
      </c>
    </row>
    <row r="138" spans="1:2" x14ac:dyDescent="0.25">
      <c r="A138" s="14">
        <v>132</v>
      </c>
      <c r="B138" s="20" t="s">
        <v>154</v>
      </c>
    </row>
    <row r="139" spans="1:2" x14ac:dyDescent="0.25">
      <c r="A139" s="14">
        <v>133</v>
      </c>
      <c r="B139" s="20" t="s">
        <v>88</v>
      </c>
    </row>
    <row r="140" spans="1:2" x14ac:dyDescent="0.25">
      <c r="A140" s="14">
        <v>134</v>
      </c>
      <c r="B140" s="20" t="s">
        <v>89</v>
      </c>
    </row>
    <row r="141" spans="1:2" x14ac:dyDescent="0.25">
      <c r="A141" s="14">
        <v>135</v>
      </c>
      <c r="B141" s="20" t="s">
        <v>91</v>
      </c>
    </row>
    <row r="142" spans="1:2" x14ac:dyDescent="0.25">
      <c r="A142" s="14">
        <v>136</v>
      </c>
      <c r="B142" s="20" t="s">
        <v>92</v>
      </c>
    </row>
    <row r="143" spans="1:2" x14ac:dyDescent="0.25">
      <c r="A143" s="14">
        <v>137</v>
      </c>
      <c r="B143" s="20" t="s">
        <v>93</v>
      </c>
    </row>
    <row r="144" spans="1:2" x14ac:dyDescent="0.25">
      <c r="A144" s="14">
        <v>138</v>
      </c>
      <c r="B144" s="20" t="s">
        <v>95</v>
      </c>
    </row>
    <row r="145" spans="1:2" x14ac:dyDescent="0.25">
      <c r="A145" s="14">
        <v>139</v>
      </c>
      <c r="B145" s="20" t="s">
        <v>96</v>
      </c>
    </row>
    <row r="146" spans="1:2" x14ac:dyDescent="0.25">
      <c r="A146" s="14">
        <v>140</v>
      </c>
      <c r="B146" s="20" t="s">
        <v>98</v>
      </c>
    </row>
    <row r="147" spans="1:2" x14ac:dyDescent="0.25">
      <c r="A147" s="14">
        <v>141</v>
      </c>
      <c r="B147" s="20" t="s">
        <v>83</v>
      </c>
    </row>
    <row r="148" spans="1:2" x14ac:dyDescent="0.25">
      <c r="A148" s="14">
        <v>142</v>
      </c>
      <c r="B148" s="20" t="s">
        <v>155</v>
      </c>
    </row>
    <row r="149" spans="1:2" x14ac:dyDescent="0.25">
      <c r="A149" s="14">
        <v>143</v>
      </c>
      <c r="B149" s="20" t="s">
        <v>156</v>
      </c>
    </row>
    <row r="150" spans="1:2" x14ac:dyDescent="0.25">
      <c r="A150" s="14">
        <v>144</v>
      </c>
      <c r="B150" s="20" t="s">
        <v>157</v>
      </c>
    </row>
    <row r="151" spans="1:2" x14ac:dyDescent="0.25">
      <c r="A151" s="14">
        <v>145</v>
      </c>
      <c r="B151" s="20" t="s">
        <v>158</v>
      </c>
    </row>
    <row r="152" spans="1:2" x14ac:dyDescent="0.25">
      <c r="A152" s="14">
        <v>146</v>
      </c>
      <c r="B152" s="20" t="s">
        <v>88</v>
      </c>
    </row>
    <row r="153" spans="1:2" x14ac:dyDescent="0.25">
      <c r="A153" s="14">
        <v>147</v>
      </c>
      <c r="B153" s="20" t="s">
        <v>89</v>
      </c>
    </row>
    <row r="154" spans="1:2" x14ac:dyDescent="0.25">
      <c r="A154" s="14">
        <v>148</v>
      </c>
      <c r="B154" s="20" t="s">
        <v>91</v>
      </c>
    </row>
    <row r="155" spans="1:2" x14ac:dyDescent="0.25">
      <c r="A155" s="14">
        <v>149</v>
      </c>
      <c r="B155" s="20" t="s">
        <v>92</v>
      </c>
    </row>
    <row r="156" spans="1:2" x14ac:dyDescent="0.25">
      <c r="A156" s="14">
        <v>150</v>
      </c>
      <c r="B156" s="20" t="s">
        <v>93</v>
      </c>
    </row>
    <row r="157" spans="1:2" x14ac:dyDescent="0.25">
      <c r="A157" s="14">
        <v>151</v>
      </c>
      <c r="B157" s="20" t="s">
        <v>95</v>
      </c>
    </row>
    <row r="158" spans="1:2" x14ac:dyDescent="0.25">
      <c r="A158" s="14">
        <v>152</v>
      </c>
      <c r="B158" s="20" t="s">
        <v>96</v>
      </c>
    </row>
    <row r="159" spans="1:2" x14ac:dyDescent="0.25">
      <c r="A159" s="14">
        <v>153</v>
      </c>
      <c r="B159" s="20" t="s">
        <v>98</v>
      </c>
    </row>
    <row r="160" spans="1:2" x14ac:dyDescent="0.25">
      <c r="A160" s="14">
        <v>154</v>
      </c>
      <c r="B160" s="20" t="s">
        <v>159</v>
      </c>
    </row>
    <row r="161" spans="1:2" x14ac:dyDescent="0.25">
      <c r="A161" s="14">
        <v>155</v>
      </c>
      <c r="B161" s="28" t="s">
        <v>175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I112"/>
  <sheetViews>
    <sheetView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21.375" style="48" customWidth="1"/>
    <col min="2" max="2" width="22.375" style="48" customWidth="1"/>
    <col min="3" max="3" width="35.25" style="48" customWidth="1"/>
    <col min="4" max="8" width="14.625" style="65" customWidth="1"/>
    <col min="9" max="16384" width="9" style="48"/>
  </cols>
  <sheetData>
    <row r="1" spans="1:8" ht="15.75" x14ac:dyDescent="0.2">
      <c r="A1" s="430" t="s">
        <v>1326</v>
      </c>
      <c r="D1" s="54"/>
      <c r="E1" s="54"/>
      <c r="F1" s="54"/>
      <c r="G1" s="54"/>
      <c r="H1" s="55"/>
    </row>
    <row r="2" spans="1:8" ht="15.75" x14ac:dyDescent="0.2">
      <c r="B2" s="33" t="s">
        <v>6</v>
      </c>
      <c r="C2" s="34" t="s">
        <v>211</v>
      </c>
      <c r="D2" s="34"/>
      <c r="E2" s="34"/>
      <c r="F2" s="34"/>
      <c r="G2" s="34"/>
      <c r="H2" s="55"/>
    </row>
    <row r="3" spans="1:8" ht="15.75" x14ac:dyDescent="0.2">
      <c r="B3" s="36"/>
      <c r="C3" s="36"/>
      <c r="D3" s="36" t="s">
        <v>7</v>
      </c>
      <c r="E3" s="36"/>
      <c r="F3" s="36"/>
      <c r="G3" s="36"/>
      <c r="H3" s="55"/>
    </row>
    <row r="4" spans="1:8" ht="15.75" x14ac:dyDescent="0.2">
      <c r="B4" s="33" t="s">
        <v>8</v>
      </c>
      <c r="C4" s="33"/>
      <c r="D4" s="33"/>
      <c r="E4" s="33"/>
      <c r="F4" s="33"/>
      <c r="G4" s="33"/>
      <c r="H4" s="55"/>
    </row>
    <row r="5" spans="1:8" x14ac:dyDescent="0.2">
      <c r="C5" s="56"/>
      <c r="D5" s="54"/>
      <c r="E5" s="57"/>
      <c r="F5" s="58"/>
      <c r="G5" s="57"/>
      <c r="H5" s="55"/>
    </row>
    <row r="6" spans="1:8" ht="15.75" x14ac:dyDescent="0.2">
      <c r="B6" s="33" t="s">
        <v>9</v>
      </c>
      <c r="C6" s="38" t="s">
        <v>182</v>
      </c>
      <c r="D6" s="33"/>
      <c r="E6" s="33"/>
      <c r="F6" s="33"/>
      <c r="G6" s="33"/>
      <c r="H6" s="55"/>
    </row>
    <row r="7" spans="1:8" x14ac:dyDescent="0.2">
      <c r="C7" s="98"/>
      <c r="D7" s="95"/>
      <c r="E7" s="96"/>
      <c r="F7" s="97"/>
      <c r="G7" s="96"/>
      <c r="H7" s="55"/>
    </row>
    <row r="8" spans="1:8" x14ac:dyDescent="0.2">
      <c r="D8" s="54"/>
      <c r="E8" s="57"/>
      <c r="F8" s="58"/>
      <c r="G8" s="57"/>
      <c r="H8" s="55"/>
    </row>
    <row r="9" spans="1:8" ht="15.75" x14ac:dyDescent="0.2">
      <c r="B9" s="33" t="s">
        <v>10</v>
      </c>
      <c r="C9" s="59"/>
      <c r="D9" s="60"/>
      <c r="E9" s="61"/>
      <c r="F9" s="61"/>
      <c r="G9" s="55"/>
      <c r="H9" s="55"/>
    </row>
    <row r="10" spans="1:8" ht="15.75" x14ac:dyDescent="0.2">
      <c r="B10" s="33"/>
      <c r="C10" s="59"/>
      <c r="D10" s="60"/>
      <c r="E10" s="61"/>
      <c r="F10" s="61"/>
      <c r="G10" s="55"/>
      <c r="H10" s="55"/>
    </row>
    <row r="11" spans="1:8" ht="15.75" x14ac:dyDescent="0.2">
      <c r="B11" s="33"/>
      <c r="C11" s="39"/>
      <c r="D11" s="39" t="s">
        <v>165</v>
      </c>
      <c r="E11" s="39"/>
      <c r="F11" s="61"/>
      <c r="G11" s="55"/>
      <c r="H11" s="55"/>
    </row>
    <row r="12" spans="1:8" ht="15.75" x14ac:dyDescent="0.2">
      <c r="B12" s="33"/>
      <c r="C12" s="59"/>
      <c r="D12" s="60"/>
      <c r="E12" s="61"/>
      <c r="F12" s="61"/>
      <c r="G12" s="55"/>
      <c r="H12" s="55"/>
    </row>
    <row r="13" spans="1:8" ht="60" customHeight="1" x14ac:dyDescent="0.2">
      <c r="B13" s="33"/>
      <c r="C13" s="436" t="s">
        <v>514</v>
      </c>
      <c r="D13" s="435"/>
      <c r="E13" s="435"/>
      <c r="F13" s="435"/>
      <c r="G13" s="435"/>
      <c r="H13" s="55"/>
    </row>
    <row r="14" spans="1:8" x14ac:dyDescent="0.2">
      <c r="B14" s="62"/>
      <c r="C14" s="63"/>
      <c r="D14" s="54" t="s">
        <v>200</v>
      </c>
      <c r="E14" s="55"/>
      <c r="F14" s="442"/>
      <c r="G14" s="442"/>
      <c r="H14" s="442"/>
    </row>
    <row r="15" spans="1:8" ht="27.75" customHeight="1" x14ac:dyDescent="0.2">
      <c r="A15" s="66"/>
      <c r="B15" s="68" t="s">
        <v>278</v>
      </c>
      <c r="C15" s="63"/>
      <c r="D15" s="67"/>
      <c r="E15" s="54"/>
      <c r="F15" s="54"/>
      <c r="G15" s="54"/>
      <c r="H15" s="54"/>
    </row>
    <row r="16" spans="1:8" x14ac:dyDescent="0.2">
      <c r="A16" s="66"/>
      <c r="B16" s="64"/>
      <c r="C16" s="63"/>
      <c r="D16" s="54"/>
      <c r="E16" s="54"/>
      <c r="F16" s="54"/>
      <c r="G16" s="54"/>
      <c r="H16" s="54"/>
    </row>
    <row r="17" spans="1:8" x14ac:dyDescent="0.2">
      <c r="A17" s="441" t="s">
        <v>217</v>
      </c>
      <c r="B17" s="443" t="s">
        <v>218</v>
      </c>
      <c r="C17" s="441" t="s">
        <v>219</v>
      </c>
      <c r="D17" s="444" t="s">
        <v>14</v>
      </c>
      <c r="E17" s="444"/>
      <c r="F17" s="444"/>
      <c r="G17" s="444"/>
      <c r="H17" s="445" t="s">
        <v>220</v>
      </c>
    </row>
    <row r="18" spans="1:8" x14ac:dyDescent="0.2">
      <c r="A18" s="441"/>
      <c r="B18" s="443"/>
      <c r="C18" s="441"/>
      <c r="D18" s="445" t="s">
        <v>221</v>
      </c>
      <c r="E18" s="445" t="s">
        <v>19</v>
      </c>
      <c r="F18" s="445" t="s">
        <v>222</v>
      </c>
      <c r="G18" s="445" t="s">
        <v>223</v>
      </c>
      <c r="H18" s="445"/>
    </row>
    <row r="19" spans="1:8" x14ac:dyDescent="0.2">
      <c r="A19" s="441"/>
      <c r="B19" s="443"/>
      <c r="C19" s="441"/>
      <c r="D19" s="445"/>
      <c r="E19" s="445"/>
      <c r="F19" s="445"/>
      <c r="G19" s="445"/>
      <c r="H19" s="445"/>
    </row>
    <row r="20" spans="1:8" x14ac:dyDescent="0.2">
      <c r="A20" s="441"/>
      <c r="B20" s="443"/>
      <c r="C20" s="441"/>
      <c r="D20" s="445"/>
      <c r="E20" s="445"/>
      <c r="F20" s="445"/>
      <c r="G20" s="445"/>
      <c r="H20" s="445"/>
    </row>
    <row r="21" spans="1:8" x14ac:dyDescent="0.2">
      <c r="A21" s="69">
        <v>1</v>
      </c>
      <c r="B21" s="69">
        <v>2</v>
      </c>
      <c r="C21" s="69">
        <v>3</v>
      </c>
      <c r="D21" s="69">
        <v>4</v>
      </c>
      <c r="E21" s="69">
        <v>5</v>
      </c>
      <c r="F21" s="69">
        <v>6</v>
      </c>
      <c r="G21" s="69">
        <v>7</v>
      </c>
      <c r="H21" s="69">
        <v>8</v>
      </c>
    </row>
    <row r="22" spans="1:8" ht="19.7" customHeight="1" x14ac:dyDescent="0.2">
      <c r="A22" s="439" t="s">
        <v>224</v>
      </c>
      <c r="B22" s="440"/>
      <c r="C22" s="440"/>
      <c r="D22" s="440"/>
      <c r="E22" s="440"/>
      <c r="F22" s="440"/>
      <c r="G22" s="440"/>
      <c r="H22" s="440"/>
    </row>
    <row r="23" spans="1:8" ht="25.5" x14ac:dyDescent="0.2">
      <c r="A23" s="70">
        <v>1</v>
      </c>
      <c r="B23" s="71" t="s">
        <v>225</v>
      </c>
      <c r="C23" s="71" t="s">
        <v>226</v>
      </c>
      <c r="D23" s="72">
        <f>'ОСР 01-01 '!H17</f>
        <v>463.71499999999997</v>
      </c>
      <c r="E23" s="72"/>
      <c r="F23" s="72"/>
      <c r="G23" s="72"/>
      <c r="H23" s="72">
        <f>SUM(D23:G23)</f>
        <v>463.71499999999997</v>
      </c>
    </row>
    <row r="24" spans="1:8" ht="25.5" x14ac:dyDescent="0.2">
      <c r="A24" s="70"/>
      <c r="B24" s="71"/>
      <c r="C24" s="71" t="s">
        <v>227</v>
      </c>
      <c r="D24" s="72">
        <f>SUM(D23:D23)</f>
        <v>463.71499999999997</v>
      </c>
      <c r="E24" s="72">
        <f>SUM(E23:E23)</f>
        <v>0</v>
      </c>
      <c r="F24" s="72">
        <f>SUM(F23:F23)</f>
        <v>0</v>
      </c>
      <c r="G24" s="72">
        <f>SUM(G23:G23)</f>
        <v>0</v>
      </c>
      <c r="H24" s="72">
        <f>SUM(D24:G24)</f>
        <v>463.71499999999997</v>
      </c>
    </row>
    <row r="25" spans="1:8" ht="19.7" customHeight="1" x14ac:dyDescent="0.2">
      <c r="A25" s="437" t="s">
        <v>228</v>
      </c>
      <c r="B25" s="438"/>
      <c r="C25" s="438"/>
      <c r="D25" s="438"/>
      <c r="E25" s="438"/>
      <c r="F25" s="438"/>
      <c r="G25" s="438"/>
      <c r="H25" s="438"/>
    </row>
    <row r="26" spans="1:8" ht="25.5" x14ac:dyDescent="0.2">
      <c r="A26" s="70">
        <v>2</v>
      </c>
      <c r="B26" s="71" t="s">
        <v>229</v>
      </c>
      <c r="C26" s="71" t="s">
        <v>230</v>
      </c>
      <c r="D26" s="72">
        <f>'ОСР 02-01'!D20</f>
        <v>7097.4169999999995</v>
      </c>
      <c r="E26" s="72">
        <f>'ОСР 02-01'!E20</f>
        <v>365.74600000000004</v>
      </c>
      <c r="F26" s="72">
        <f>'ОСР 02-01'!F20</f>
        <v>10647.172</v>
      </c>
      <c r="G26" s="72">
        <f>'ОСР 02-01'!G20</f>
        <v>82.736000000000004</v>
      </c>
      <c r="H26" s="72">
        <f>SUM(D26:G26)</f>
        <v>18193.071</v>
      </c>
    </row>
    <row r="27" spans="1:8" ht="12" hidden="1" customHeight="1" x14ac:dyDescent="0.2">
      <c r="A27" s="70"/>
      <c r="B27" s="71"/>
      <c r="C27" s="73" t="s">
        <v>231</v>
      </c>
      <c r="D27" s="74"/>
      <c r="E27" s="74"/>
      <c r="F27" s="74">
        <f>'[1]02-01'!F46</f>
        <v>0</v>
      </c>
      <c r="G27" s="74"/>
      <c r="H27" s="74">
        <f>F27</f>
        <v>0</v>
      </c>
    </row>
    <row r="28" spans="1:8" hidden="1" x14ac:dyDescent="0.2">
      <c r="A28" s="70"/>
      <c r="B28" s="71"/>
      <c r="C28" s="71"/>
      <c r="D28" s="72"/>
      <c r="E28" s="72"/>
      <c r="F28" s="72"/>
      <c r="G28" s="72"/>
      <c r="H28" s="72"/>
    </row>
    <row r="29" spans="1:8" hidden="1" x14ac:dyDescent="0.2">
      <c r="A29" s="70"/>
      <c r="B29" s="71"/>
      <c r="C29" s="71"/>
      <c r="D29" s="72"/>
      <c r="E29" s="72"/>
      <c r="F29" s="72"/>
      <c r="G29" s="72"/>
      <c r="H29" s="72"/>
    </row>
    <row r="30" spans="1:8" hidden="1" x14ac:dyDescent="0.2">
      <c r="A30" s="70"/>
      <c r="B30" s="71"/>
      <c r="C30" s="71"/>
      <c r="D30" s="72"/>
      <c r="E30" s="72"/>
      <c r="F30" s="72"/>
      <c r="G30" s="72"/>
      <c r="H30" s="72"/>
    </row>
    <row r="31" spans="1:8" hidden="1" x14ac:dyDescent="0.2">
      <c r="A31" s="70"/>
      <c r="B31" s="71"/>
      <c r="C31" s="71"/>
      <c r="D31" s="72"/>
      <c r="E31" s="72"/>
      <c r="F31" s="72"/>
      <c r="G31" s="72"/>
      <c r="H31" s="72"/>
    </row>
    <row r="32" spans="1:8" hidden="1" x14ac:dyDescent="0.2">
      <c r="A32" s="70"/>
      <c r="B32" s="71"/>
      <c r="C32" s="73"/>
      <c r="D32" s="74"/>
      <c r="E32" s="74"/>
      <c r="F32" s="74"/>
      <c r="G32" s="74"/>
      <c r="H32" s="74"/>
    </row>
    <row r="33" spans="1:8" hidden="1" x14ac:dyDescent="0.2">
      <c r="A33" s="70"/>
      <c r="B33" s="71"/>
      <c r="C33" s="71"/>
      <c r="D33" s="72"/>
      <c r="E33" s="72"/>
      <c r="F33" s="72"/>
      <c r="G33" s="72"/>
      <c r="H33" s="72"/>
    </row>
    <row r="34" spans="1:8" hidden="1" x14ac:dyDescent="0.2">
      <c r="A34" s="70"/>
      <c r="B34" s="71"/>
      <c r="C34" s="71"/>
      <c r="D34" s="72"/>
      <c r="E34" s="72"/>
      <c r="F34" s="72"/>
      <c r="G34" s="72"/>
      <c r="H34" s="72"/>
    </row>
    <row r="35" spans="1:8" ht="25.5" x14ac:dyDescent="0.2">
      <c r="A35" s="70"/>
      <c r="B35" s="71"/>
      <c r="C35" s="71" t="s">
        <v>232</v>
      </c>
      <c r="D35" s="72">
        <f>D26</f>
        <v>7097.4169999999995</v>
      </c>
      <c r="E35" s="72">
        <f>E26</f>
        <v>365.74600000000004</v>
      </c>
      <c r="F35" s="72">
        <f>F26</f>
        <v>10647.172</v>
      </c>
      <c r="G35" s="72">
        <f>G26</f>
        <v>82.736000000000004</v>
      </c>
      <c r="H35" s="72">
        <f>SUM(D35:G35)</f>
        <v>18193.071</v>
      </c>
    </row>
    <row r="36" spans="1:8" ht="19.7" hidden="1" customHeight="1" x14ac:dyDescent="0.2">
      <c r="A36" s="437" t="s">
        <v>233</v>
      </c>
      <c r="B36" s="438"/>
      <c r="C36" s="438"/>
      <c r="D36" s="438"/>
      <c r="E36" s="438"/>
      <c r="F36" s="438"/>
      <c r="G36" s="438"/>
      <c r="H36" s="438"/>
    </row>
    <row r="37" spans="1:8" hidden="1" x14ac:dyDescent="0.2">
      <c r="A37" s="70"/>
      <c r="B37" s="71"/>
      <c r="C37" s="71"/>
      <c r="D37" s="72"/>
      <c r="E37" s="72"/>
      <c r="F37" s="72"/>
      <c r="G37" s="72"/>
      <c r="H37" s="72"/>
    </row>
    <row r="38" spans="1:8" hidden="1" x14ac:dyDescent="0.2">
      <c r="A38" s="70"/>
      <c r="B38" s="75"/>
      <c r="C38" s="71"/>
      <c r="D38" s="72"/>
      <c r="E38" s="72"/>
      <c r="F38" s="72"/>
      <c r="G38" s="72"/>
      <c r="H38" s="72"/>
    </row>
    <row r="39" spans="1:8" hidden="1" x14ac:dyDescent="0.2">
      <c r="A39" s="70"/>
      <c r="B39" s="75"/>
      <c r="C39" s="71"/>
      <c r="D39" s="72"/>
      <c r="E39" s="72"/>
      <c r="F39" s="72"/>
      <c r="G39" s="72"/>
      <c r="H39" s="72"/>
    </row>
    <row r="40" spans="1:8" hidden="1" x14ac:dyDescent="0.2">
      <c r="A40" s="70"/>
      <c r="B40" s="71"/>
      <c r="C40" s="71"/>
      <c r="D40" s="72"/>
      <c r="E40" s="72"/>
      <c r="F40" s="72"/>
      <c r="G40" s="72"/>
      <c r="H40" s="72"/>
    </row>
    <row r="41" spans="1:8" hidden="1" x14ac:dyDescent="0.2">
      <c r="A41" s="70"/>
      <c r="B41" s="71"/>
      <c r="C41" s="71"/>
      <c r="D41" s="72"/>
      <c r="E41" s="72"/>
      <c r="F41" s="72"/>
      <c r="G41" s="72"/>
      <c r="H41" s="72"/>
    </row>
    <row r="42" spans="1:8" hidden="1" x14ac:dyDescent="0.2">
      <c r="A42" s="70"/>
      <c r="B42" s="71"/>
      <c r="C42" s="71"/>
      <c r="D42" s="72"/>
      <c r="E42" s="72"/>
      <c r="F42" s="72"/>
      <c r="G42" s="72"/>
      <c r="H42" s="72"/>
    </row>
    <row r="43" spans="1:8" hidden="1" x14ac:dyDescent="0.2">
      <c r="A43" s="70"/>
      <c r="B43" s="71"/>
      <c r="C43" s="71"/>
      <c r="D43" s="72"/>
      <c r="E43" s="72"/>
      <c r="F43" s="72"/>
      <c r="G43" s="72"/>
      <c r="H43" s="72"/>
    </row>
    <row r="44" spans="1:8" hidden="1" x14ac:dyDescent="0.2">
      <c r="A44" s="70"/>
      <c r="B44" s="71"/>
      <c r="C44" s="71"/>
      <c r="D44" s="72"/>
      <c r="E44" s="72"/>
      <c r="F44" s="72"/>
      <c r="G44" s="72"/>
      <c r="H44" s="72"/>
    </row>
    <row r="45" spans="1:8" hidden="1" x14ac:dyDescent="0.2">
      <c r="A45" s="70"/>
      <c r="B45" s="71"/>
      <c r="C45" s="71"/>
      <c r="D45" s="72"/>
      <c r="E45" s="72"/>
      <c r="F45" s="72"/>
      <c r="G45" s="72"/>
      <c r="H45" s="72"/>
    </row>
    <row r="46" spans="1:8" hidden="1" x14ac:dyDescent="0.2">
      <c r="A46" s="70"/>
      <c r="B46" s="71"/>
      <c r="C46" s="71"/>
      <c r="D46" s="72"/>
      <c r="E46" s="72"/>
      <c r="F46" s="72"/>
      <c r="G46" s="72"/>
      <c r="H46" s="72"/>
    </row>
    <row r="47" spans="1:8" hidden="1" x14ac:dyDescent="0.2">
      <c r="A47" s="70"/>
      <c r="B47" s="71"/>
      <c r="C47" s="71"/>
      <c r="D47" s="72"/>
      <c r="E47" s="72"/>
      <c r="F47" s="72"/>
      <c r="G47" s="72"/>
      <c r="H47" s="72"/>
    </row>
    <row r="48" spans="1:8" ht="25.5" hidden="1" x14ac:dyDescent="0.2">
      <c r="A48" s="70"/>
      <c r="B48" s="71"/>
      <c r="C48" s="71" t="s">
        <v>234</v>
      </c>
      <c r="D48" s="72">
        <f>SUM(D37:D47)</f>
        <v>0</v>
      </c>
      <c r="E48" s="72">
        <f>SUM(E37:E47)</f>
        <v>0</v>
      </c>
      <c r="F48" s="72">
        <f>SUM(F37:F47)</f>
        <v>0</v>
      </c>
      <c r="G48" s="72">
        <f>SUM(G37:G47)</f>
        <v>0</v>
      </c>
      <c r="H48" s="72">
        <f>SUM(D48:G48)</f>
        <v>0</v>
      </c>
    </row>
    <row r="49" spans="1:8" ht="18.75" hidden="1" customHeight="1" x14ac:dyDescent="0.2">
      <c r="A49" s="437" t="s">
        <v>235</v>
      </c>
      <c r="B49" s="438"/>
      <c r="C49" s="438"/>
      <c r="D49" s="438"/>
      <c r="E49" s="438"/>
      <c r="F49" s="438"/>
      <c r="G49" s="438"/>
      <c r="H49" s="438"/>
    </row>
    <row r="50" spans="1:8" hidden="1" x14ac:dyDescent="0.2">
      <c r="A50" s="70"/>
      <c r="B50" s="71"/>
      <c r="C50" s="71"/>
      <c r="D50" s="72"/>
      <c r="E50" s="72"/>
      <c r="F50" s="72"/>
      <c r="G50" s="72"/>
      <c r="H50" s="72"/>
    </row>
    <row r="51" spans="1:8" hidden="1" x14ac:dyDescent="0.2">
      <c r="A51" s="70"/>
      <c r="B51" s="71"/>
      <c r="C51" s="71"/>
      <c r="D51" s="72"/>
      <c r="E51" s="72"/>
      <c r="F51" s="72"/>
      <c r="G51" s="72"/>
      <c r="H51" s="72"/>
    </row>
    <row r="52" spans="1:8" hidden="1" x14ac:dyDescent="0.2">
      <c r="A52" s="70"/>
      <c r="B52" s="71"/>
      <c r="C52" s="71"/>
      <c r="D52" s="72"/>
      <c r="E52" s="72"/>
      <c r="F52" s="72"/>
      <c r="G52" s="72"/>
      <c r="H52" s="72"/>
    </row>
    <row r="53" spans="1:8" ht="38.25" hidden="1" x14ac:dyDescent="0.2">
      <c r="A53" s="70"/>
      <c r="B53" s="71"/>
      <c r="C53" s="71" t="s">
        <v>236</v>
      </c>
      <c r="D53" s="72">
        <f>SUM(D50:D52)</f>
        <v>0</v>
      </c>
      <c r="E53" s="72">
        <f>SUM(E50:E52)</f>
        <v>0</v>
      </c>
      <c r="F53" s="72">
        <f>SUM(F50:F52)</f>
        <v>0</v>
      </c>
      <c r="G53" s="72">
        <f>SUM(G50:G52)</f>
        <v>0</v>
      </c>
      <c r="H53" s="72">
        <f>SUM(D53:G53)</f>
        <v>0</v>
      </c>
    </row>
    <row r="54" spans="1:8" ht="19.7" hidden="1" customHeight="1" x14ac:dyDescent="0.2">
      <c r="A54" s="437" t="s">
        <v>237</v>
      </c>
      <c r="B54" s="438"/>
      <c r="C54" s="438"/>
      <c r="D54" s="438"/>
      <c r="E54" s="438"/>
      <c r="F54" s="438"/>
      <c r="G54" s="438"/>
      <c r="H54" s="438"/>
    </row>
    <row r="55" spans="1:8" hidden="1" x14ac:dyDescent="0.2">
      <c r="A55" s="70"/>
      <c r="B55" s="71"/>
      <c r="C55" s="71"/>
      <c r="D55" s="72"/>
      <c r="E55" s="72"/>
      <c r="F55" s="72"/>
      <c r="G55" s="72"/>
      <c r="H55" s="72"/>
    </row>
    <row r="56" spans="1:8" hidden="1" x14ac:dyDescent="0.2">
      <c r="A56" s="70"/>
      <c r="B56" s="71"/>
      <c r="C56" s="71"/>
      <c r="D56" s="72"/>
      <c r="E56" s="72"/>
      <c r="F56" s="72"/>
      <c r="G56" s="72"/>
      <c r="H56" s="72"/>
    </row>
    <row r="57" spans="1:8" ht="25.5" hidden="1" x14ac:dyDescent="0.2">
      <c r="A57" s="70"/>
      <c r="B57" s="71"/>
      <c r="C57" s="71" t="s">
        <v>238</v>
      </c>
      <c r="D57" s="72">
        <f>SUM(D55:D56)</f>
        <v>0</v>
      </c>
      <c r="E57" s="72">
        <f>SUM(E55:E56)</f>
        <v>0</v>
      </c>
      <c r="F57" s="72">
        <f>SUM(F55:F56)</f>
        <v>0</v>
      </c>
      <c r="G57" s="72">
        <f>SUM(G55:G56)</f>
        <v>0</v>
      </c>
      <c r="H57" s="72">
        <f t="shared" ref="H57:H64" si="0">SUM(D57:G57)</f>
        <v>0</v>
      </c>
    </row>
    <row r="58" spans="1:8" x14ac:dyDescent="0.2">
      <c r="A58" s="70"/>
      <c r="B58" s="71"/>
      <c r="C58" s="71" t="s">
        <v>239</v>
      </c>
      <c r="D58" s="72">
        <f>D35+D24</f>
        <v>7561.1319999999996</v>
      </c>
      <c r="E58" s="72">
        <f>E35+E24</f>
        <v>365.74600000000004</v>
      </c>
      <c r="F58" s="72">
        <f>F35+F24</f>
        <v>10647.172</v>
      </c>
      <c r="G58" s="72">
        <f>G35+G24</f>
        <v>82.736000000000004</v>
      </c>
      <c r="H58" s="72">
        <f>H35+H24</f>
        <v>18656.786</v>
      </c>
    </row>
    <row r="59" spans="1:8" hidden="1" x14ac:dyDescent="0.2">
      <c r="A59" s="70"/>
      <c r="B59" s="71"/>
      <c r="C59" s="73" t="s">
        <v>240</v>
      </c>
      <c r="D59" s="72"/>
      <c r="E59" s="72"/>
      <c r="F59" s="72"/>
      <c r="G59" s="72"/>
      <c r="H59" s="72"/>
    </row>
    <row r="60" spans="1:8" hidden="1" x14ac:dyDescent="0.2">
      <c r="A60" s="70"/>
      <c r="B60" s="71"/>
      <c r="C60" s="73" t="s">
        <v>241</v>
      </c>
      <c r="D60" s="74" t="e">
        <f>D23+#REF!+#REF!++D26+D31+D48+D53+D57</f>
        <v>#REF!</v>
      </c>
      <c r="E60" s="74" t="e">
        <f>E23+#REF!+#REF!++E26+E31+E48+E53+E57</f>
        <v>#REF!</v>
      </c>
      <c r="F60" s="74" t="e">
        <f>F23+#REF!+#REF!++F26+F31+F48+F53+F57</f>
        <v>#REF!</v>
      </c>
      <c r="G60" s="74" t="e">
        <f>G23+#REF!+#REF!++G26+G31+G48+G53+G57</f>
        <v>#REF!</v>
      </c>
      <c r="H60" s="74" t="e">
        <f t="shared" si="0"/>
        <v>#REF!</v>
      </c>
    </row>
    <row r="61" spans="1:8" hidden="1" x14ac:dyDescent="0.2">
      <c r="A61" s="70"/>
      <c r="B61" s="71"/>
      <c r="C61" s="73" t="s">
        <v>242</v>
      </c>
      <c r="D61" s="74" t="e">
        <f>D28+#REF!</f>
        <v>#REF!</v>
      </c>
      <c r="E61" s="74" t="e">
        <f>E28+#REF!</f>
        <v>#REF!</v>
      </c>
      <c r="F61" s="74" t="e">
        <f>F28+#REF!</f>
        <v>#REF!</v>
      </c>
      <c r="G61" s="74" t="e">
        <f>G28+#REF!</f>
        <v>#REF!</v>
      </c>
      <c r="H61" s="74" t="e">
        <f t="shared" si="0"/>
        <v>#REF!</v>
      </c>
    </row>
    <row r="62" spans="1:8" hidden="1" x14ac:dyDescent="0.2">
      <c r="A62" s="70"/>
      <c r="B62" s="71"/>
      <c r="C62" s="73" t="s">
        <v>243</v>
      </c>
      <c r="D62" s="74">
        <f>D33+D34</f>
        <v>0</v>
      </c>
      <c r="E62" s="74">
        <f>E33+E34</f>
        <v>0</v>
      </c>
      <c r="F62" s="74">
        <f>F33+F34</f>
        <v>0</v>
      </c>
      <c r="G62" s="74">
        <f>G33+G34</f>
        <v>0</v>
      </c>
      <c r="H62" s="74">
        <f>SUM(D62:G62)</f>
        <v>0</v>
      </c>
    </row>
    <row r="63" spans="1:8" hidden="1" x14ac:dyDescent="0.2">
      <c r="A63" s="70"/>
      <c r="B63" s="71"/>
      <c r="C63" s="73" t="s">
        <v>244</v>
      </c>
      <c r="D63" s="74">
        <f>D29</f>
        <v>0</v>
      </c>
      <c r="E63" s="74">
        <f>E29</f>
        <v>0</v>
      </c>
      <c r="F63" s="74">
        <f>F29</f>
        <v>0</v>
      </c>
      <c r="G63" s="74">
        <f>G29</f>
        <v>0</v>
      </c>
      <c r="H63" s="74">
        <f>SUM(D63:G63)</f>
        <v>0</v>
      </c>
    </row>
    <row r="64" spans="1:8" hidden="1" x14ac:dyDescent="0.2">
      <c r="A64" s="70"/>
      <c r="B64" s="71"/>
      <c r="C64" s="73" t="s">
        <v>245</v>
      </c>
      <c r="D64" s="74" t="e">
        <f>#REF!++D30</f>
        <v>#REF!</v>
      </c>
      <c r="E64" s="74" t="e">
        <f>#REF!++E30</f>
        <v>#REF!</v>
      </c>
      <c r="F64" s="74" t="e">
        <f>#REF!++F30</f>
        <v>#REF!</v>
      </c>
      <c r="G64" s="74" t="e">
        <f>#REF!++G30</f>
        <v>#REF!</v>
      </c>
      <c r="H64" s="74" t="e">
        <f t="shared" si="0"/>
        <v>#REF!</v>
      </c>
    </row>
    <row r="65" spans="1:8" ht="19.7" customHeight="1" x14ac:dyDescent="0.2">
      <c r="A65" s="437" t="s">
        <v>246</v>
      </c>
      <c r="B65" s="438"/>
      <c r="C65" s="438"/>
      <c r="D65" s="438"/>
      <c r="E65" s="438"/>
      <c r="F65" s="438"/>
      <c r="G65" s="438"/>
      <c r="H65" s="438"/>
    </row>
    <row r="66" spans="1:8" ht="25.5" x14ac:dyDescent="0.2">
      <c r="A66" s="70">
        <v>3</v>
      </c>
      <c r="B66" s="76" t="s">
        <v>376</v>
      </c>
      <c r="C66" s="76" t="s">
        <v>1053</v>
      </c>
      <c r="D66" s="72">
        <f>D58*3.3%</f>
        <v>249.51735600000001</v>
      </c>
      <c r="E66" s="72">
        <f>E58*3.3%</f>
        <v>12.069618000000002</v>
      </c>
      <c r="F66" s="72"/>
      <c r="G66" s="72"/>
      <c r="H66" s="72">
        <f>SUM(D66:G66)</f>
        <v>261.586974</v>
      </c>
    </row>
    <row r="67" spans="1:8" ht="25.5" hidden="1" x14ac:dyDescent="0.2">
      <c r="A67" s="70">
        <v>30</v>
      </c>
      <c r="B67" s="71" t="s">
        <v>247</v>
      </c>
      <c r="C67" s="71" t="s">
        <v>248</v>
      </c>
      <c r="D67" s="72" t="e">
        <f>D61*2.5%*0.8</f>
        <v>#REF!</v>
      </c>
      <c r="E67" s="72" t="e">
        <f>E61*2.5%*0.8</f>
        <v>#REF!</v>
      </c>
      <c r="F67" s="72"/>
      <c r="G67" s="72"/>
      <c r="H67" s="72" t="e">
        <f>SUM(D67:G67)</f>
        <v>#REF!</v>
      </c>
    </row>
    <row r="68" spans="1:8" ht="25.5" hidden="1" x14ac:dyDescent="0.2">
      <c r="A68" s="70">
        <v>31</v>
      </c>
      <c r="B68" s="71" t="s">
        <v>247</v>
      </c>
      <c r="C68" s="71" t="s">
        <v>249</v>
      </c>
      <c r="D68" s="72">
        <f>D62*2.5%*0.8</f>
        <v>0</v>
      </c>
      <c r="E68" s="72">
        <f>E62*2.5%*0.8</f>
        <v>0</v>
      </c>
      <c r="F68" s="72"/>
      <c r="G68" s="72"/>
      <c r="H68" s="72">
        <f>SUM(D68:G68)</f>
        <v>0</v>
      </c>
    </row>
    <row r="69" spans="1:8" ht="25.5" hidden="1" x14ac:dyDescent="0.2">
      <c r="A69" s="70">
        <v>32</v>
      </c>
      <c r="B69" s="71" t="s">
        <v>250</v>
      </c>
      <c r="C69" s="71" t="s">
        <v>251</v>
      </c>
      <c r="D69" s="72">
        <f>D63*3.3%*0.8</f>
        <v>0</v>
      </c>
      <c r="E69" s="72">
        <f>E63*3.3%*0.8</f>
        <v>0</v>
      </c>
      <c r="F69" s="72"/>
      <c r="G69" s="72"/>
      <c r="H69" s="72">
        <f>SUM(D69:G69)</f>
        <v>0</v>
      </c>
    </row>
    <row r="70" spans="1:8" ht="25.5" hidden="1" x14ac:dyDescent="0.2">
      <c r="A70" s="70">
        <v>33</v>
      </c>
      <c r="B70" s="71" t="s">
        <v>250</v>
      </c>
      <c r="C70" s="71" t="s">
        <v>252</v>
      </c>
      <c r="D70" s="72" t="e">
        <f>D64*3.3%*0.8</f>
        <v>#REF!</v>
      </c>
      <c r="E70" s="72" t="e">
        <f>E64*3.3%*0.8</f>
        <v>#REF!</v>
      </c>
      <c r="F70" s="72"/>
      <c r="G70" s="72"/>
      <c r="H70" s="72" t="e">
        <f>SUM(D70:G70)</f>
        <v>#REF!</v>
      </c>
    </row>
    <row r="71" spans="1:8" ht="25.5" x14ac:dyDescent="0.2">
      <c r="A71" s="70"/>
      <c r="B71" s="71"/>
      <c r="C71" s="71" t="s">
        <v>253</v>
      </c>
      <c r="D71" s="72">
        <f>D66</f>
        <v>249.51735600000001</v>
      </c>
      <c r="E71" s="72">
        <f>E66</f>
        <v>12.069618000000002</v>
      </c>
      <c r="F71" s="72">
        <f>F66</f>
        <v>0</v>
      </c>
      <c r="G71" s="72">
        <f>G66</f>
        <v>0</v>
      </c>
      <c r="H71" s="72">
        <f>H66</f>
        <v>261.586974</v>
      </c>
    </row>
    <row r="72" spans="1:8" x14ac:dyDescent="0.2">
      <c r="A72" s="70"/>
      <c r="B72" s="71"/>
      <c r="C72" s="71" t="s">
        <v>254</v>
      </c>
      <c r="D72" s="72">
        <f>D58+D71</f>
        <v>7810.6493559999999</v>
      </c>
      <c r="E72" s="72">
        <f>E58+E71</f>
        <v>377.81561800000003</v>
      </c>
      <c r="F72" s="72">
        <f>F58+F71</f>
        <v>10647.172</v>
      </c>
      <c r="G72" s="72">
        <f>G58+G71</f>
        <v>82.736000000000004</v>
      </c>
      <c r="H72" s="72">
        <f>SUM(D72:G72)</f>
        <v>18918.372974000002</v>
      </c>
    </row>
    <row r="73" spans="1:8" hidden="1" x14ac:dyDescent="0.2">
      <c r="A73" s="70"/>
      <c r="B73" s="71"/>
      <c r="C73" s="73" t="s">
        <v>240</v>
      </c>
      <c r="D73" s="72"/>
      <c r="E73" s="72"/>
      <c r="F73" s="72"/>
      <c r="G73" s="72"/>
      <c r="H73" s="72"/>
    </row>
    <row r="74" spans="1:8" hidden="1" x14ac:dyDescent="0.2">
      <c r="A74" s="70"/>
      <c r="B74" s="71"/>
      <c r="C74" s="73" t="s">
        <v>241</v>
      </c>
      <c r="D74" s="74" t="e">
        <f t="shared" ref="D74:G78" si="1">D60+D66</f>
        <v>#REF!</v>
      </c>
      <c r="E74" s="74" t="e">
        <f t="shared" si="1"/>
        <v>#REF!</v>
      </c>
      <c r="F74" s="74" t="e">
        <f t="shared" si="1"/>
        <v>#REF!</v>
      </c>
      <c r="G74" s="74" t="e">
        <f t="shared" si="1"/>
        <v>#REF!</v>
      </c>
      <c r="H74" s="74" t="e">
        <f>SUM(D74:G74)</f>
        <v>#REF!</v>
      </c>
    </row>
    <row r="75" spans="1:8" hidden="1" x14ac:dyDescent="0.2">
      <c r="A75" s="70"/>
      <c r="B75" s="71"/>
      <c r="C75" s="73" t="s">
        <v>242</v>
      </c>
      <c r="D75" s="74" t="e">
        <f>D61+D67</f>
        <v>#REF!</v>
      </c>
      <c r="E75" s="74" t="e">
        <f t="shared" si="1"/>
        <v>#REF!</v>
      </c>
      <c r="F75" s="74" t="e">
        <f t="shared" si="1"/>
        <v>#REF!</v>
      </c>
      <c r="G75" s="74" t="e">
        <f t="shared" si="1"/>
        <v>#REF!</v>
      </c>
      <c r="H75" s="74" t="e">
        <f>SUM(D75:G75)</f>
        <v>#REF!</v>
      </c>
    </row>
    <row r="76" spans="1:8" hidden="1" x14ac:dyDescent="0.2">
      <c r="A76" s="70"/>
      <c r="B76" s="71"/>
      <c r="C76" s="73" t="s">
        <v>243</v>
      </c>
      <c r="D76" s="74">
        <f t="shared" si="1"/>
        <v>0</v>
      </c>
      <c r="E76" s="74">
        <f t="shared" si="1"/>
        <v>0</v>
      </c>
      <c r="F76" s="74">
        <f t="shared" si="1"/>
        <v>0</v>
      </c>
      <c r="G76" s="74">
        <f t="shared" si="1"/>
        <v>0</v>
      </c>
      <c r="H76" s="74">
        <f>SUM(D76:G76)</f>
        <v>0</v>
      </c>
    </row>
    <row r="77" spans="1:8" hidden="1" x14ac:dyDescent="0.2">
      <c r="A77" s="70"/>
      <c r="B77" s="71"/>
      <c r="C77" s="73" t="s">
        <v>244</v>
      </c>
      <c r="D77" s="74">
        <f t="shared" si="1"/>
        <v>0</v>
      </c>
      <c r="E77" s="74">
        <f t="shared" si="1"/>
        <v>0</v>
      </c>
      <c r="F77" s="74">
        <f t="shared" si="1"/>
        <v>0</v>
      </c>
      <c r="G77" s="74">
        <f t="shared" si="1"/>
        <v>0</v>
      </c>
      <c r="H77" s="74">
        <f>SUM(D77:G77)</f>
        <v>0</v>
      </c>
    </row>
    <row r="78" spans="1:8" hidden="1" x14ac:dyDescent="0.2">
      <c r="A78" s="70"/>
      <c r="B78" s="71"/>
      <c r="C78" s="73" t="s">
        <v>245</v>
      </c>
      <c r="D78" s="74" t="e">
        <f t="shared" si="1"/>
        <v>#REF!</v>
      </c>
      <c r="E78" s="74" t="e">
        <f t="shared" si="1"/>
        <v>#REF!</v>
      </c>
      <c r="F78" s="74" t="e">
        <f t="shared" si="1"/>
        <v>#REF!</v>
      </c>
      <c r="G78" s="74" t="e">
        <f t="shared" si="1"/>
        <v>#REF!</v>
      </c>
      <c r="H78" s="74" t="e">
        <f>SUM(D78:G78)</f>
        <v>#REF!</v>
      </c>
    </row>
    <row r="79" spans="1:8" ht="19.7" customHeight="1" x14ac:dyDescent="0.2">
      <c r="A79" s="437" t="s">
        <v>255</v>
      </c>
      <c r="B79" s="438"/>
      <c r="C79" s="438"/>
      <c r="D79" s="438"/>
      <c r="E79" s="438"/>
      <c r="F79" s="438"/>
      <c r="G79" s="438"/>
      <c r="H79" s="438"/>
    </row>
    <row r="80" spans="1:8" ht="38.25" x14ac:dyDescent="0.2">
      <c r="A80" s="70">
        <v>4</v>
      </c>
      <c r="B80" s="77" t="s">
        <v>1048</v>
      </c>
      <c r="C80" s="77" t="s">
        <v>1049</v>
      </c>
      <c r="D80" s="72">
        <f>D72*1%</f>
        <v>78.106493560000004</v>
      </c>
      <c r="E80" s="72">
        <f>E72*1%</f>
        <v>3.7781561800000003</v>
      </c>
      <c r="F80" s="72"/>
      <c r="G80" s="72"/>
      <c r="H80" s="72">
        <f>SUM(D80:G80)</f>
        <v>81.88464974</v>
      </c>
    </row>
    <row r="81" spans="1:9" ht="25.5" x14ac:dyDescent="0.2">
      <c r="A81" s="70">
        <v>5</v>
      </c>
      <c r="B81" s="71" t="s">
        <v>256</v>
      </c>
      <c r="C81" s="71" t="s">
        <v>215</v>
      </c>
      <c r="D81" s="72"/>
      <c r="E81" s="72"/>
      <c r="F81" s="72"/>
      <c r="G81" s="72"/>
      <c r="H81" s="72">
        <f>SUM(D81:G81)</f>
        <v>0</v>
      </c>
    </row>
    <row r="82" spans="1:9" x14ac:dyDescent="0.2">
      <c r="A82" s="70"/>
      <c r="B82" s="71"/>
      <c r="C82" s="71" t="s">
        <v>257</v>
      </c>
      <c r="D82" s="72">
        <f>SUM(D80:D81)</f>
        <v>78.106493560000004</v>
      </c>
      <c r="E82" s="72">
        <f>SUM(E80:E81)</f>
        <v>3.7781561800000003</v>
      </c>
      <c r="F82" s="72">
        <f>SUM(F80:F81)</f>
        <v>0</v>
      </c>
      <c r="G82" s="72">
        <f>SUM(G80:G81)</f>
        <v>0</v>
      </c>
      <c r="H82" s="72">
        <f>SUM(D82:G82)</f>
        <v>81.88464974</v>
      </c>
    </row>
    <row r="83" spans="1:9" x14ac:dyDescent="0.2">
      <c r="A83" s="70"/>
      <c r="B83" s="71"/>
      <c r="C83" s="71" t="s">
        <v>258</v>
      </c>
      <c r="D83" s="72">
        <f>D72+D82</f>
        <v>7888.7558495599997</v>
      </c>
      <c r="E83" s="72">
        <f>E72+E82</f>
        <v>381.59377418000003</v>
      </c>
      <c r="F83" s="72">
        <f>F72+F82</f>
        <v>10647.172</v>
      </c>
      <c r="G83" s="72">
        <f>G72+G82</f>
        <v>82.736000000000004</v>
      </c>
      <c r="H83" s="72">
        <f>SUM(D83:G83)</f>
        <v>19000.257623740003</v>
      </c>
    </row>
    <row r="84" spans="1:9" ht="19.7" customHeight="1" x14ac:dyDescent="0.2">
      <c r="A84" s="437" t="s">
        <v>259</v>
      </c>
      <c r="B84" s="438"/>
      <c r="C84" s="438"/>
      <c r="D84" s="438"/>
      <c r="E84" s="438"/>
      <c r="F84" s="438"/>
      <c r="G84" s="438"/>
      <c r="H84" s="438"/>
    </row>
    <row r="85" spans="1:9" ht="39" customHeight="1" x14ac:dyDescent="0.2">
      <c r="A85" s="70">
        <v>6</v>
      </c>
      <c r="B85" s="71" t="s">
        <v>260</v>
      </c>
      <c r="C85" s="71" t="s">
        <v>261</v>
      </c>
      <c r="D85" s="72"/>
      <c r="E85" s="72"/>
      <c r="F85" s="72"/>
      <c r="G85" s="72">
        <f>(H83)*2.14%</f>
        <v>406.6055131480361</v>
      </c>
      <c r="H85" s="72">
        <f>SUM(D85:G85)</f>
        <v>406.6055131480361</v>
      </c>
    </row>
    <row r="86" spans="1:9" ht="25.5" x14ac:dyDescent="0.2">
      <c r="A86" s="70">
        <v>7</v>
      </c>
      <c r="B86" s="71" t="s">
        <v>281</v>
      </c>
      <c r="C86" s="71" t="s">
        <v>282</v>
      </c>
      <c r="D86" s="72"/>
      <c r="E86" s="72"/>
      <c r="F86" s="72"/>
      <c r="G86" s="72">
        <f>H83*15.418%</f>
        <v>2929.4597204282331</v>
      </c>
      <c r="H86" s="72">
        <f>G86</f>
        <v>2929.4597204282331</v>
      </c>
    </row>
    <row r="87" spans="1:9" ht="25.5" x14ac:dyDescent="0.2">
      <c r="A87" s="70"/>
      <c r="B87" s="71"/>
      <c r="C87" s="71" t="s">
        <v>262</v>
      </c>
      <c r="D87" s="72"/>
      <c r="E87" s="72"/>
      <c r="F87" s="72"/>
      <c r="G87" s="72">
        <f>G85+G86</f>
        <v>3336.0652335762693</v>
      </c>
      <c r="H87" s="72">
        <f>H85+H86</f>
        <v>3336.0652335762693</v>
      </c>
    </row>
    <row r="88" spans="1:9" ht="19.7" customHeight="1" x14ac:dyDescent="0.2">
      <c r="A88" s="437" t="s">
        <v>263</v>
      </c>
      <c r="B88" s="438"/>
      <c r="C88" s="438"/>
      <c r="D88" s="438"/>
      <c r="E88" s="438"/>
      <c r="F88" s="438"/>
      <c r="G88" s="438"/>
      <c r="H88" s="438"/>
    </row>
    <row r="89" spans="1:9" x14ac:dyDescent="0.2">
      <c r="A89" s="70">
        <v>8</v>
      </c>
      <c r="B89" s="71"/>
      <c r="C89" s="71" t="s">
        <v>264</v>
      </c>
      <c r="D89" s="72"/>
      <c r="E89" s="72"/>
      <c r="F89" s="72"/>
      <c r="G89" s="72">
        <f>H83*0.0897023335</f>
        <v>1704.3674459506431</v>
      </c>
      <c r="H89" s="72">
        <f>SUM(D89:G89)</f>
        <v>1704.3674459506431</v>
      </c>
      <c r="I89" s="130"/>
    </row>
    <row r="90" spans="1:9" ht="25.5" x14ac:dyDescent="0.2">
      <c r="A90" s="70"/>
      <c r="B90" s="71"/>
      <c r="C90" s="71" t="s">
        <v>265</v>
      </c>
      <c r="D90" s="72"/>
      <c r="E90" s="72"/>
      <c r="F90" s="72"/>
      <c r="G90" s="72">
        <f>SUM(G89:G89)</f>
        <v>1704.3674459506431</v>
      </c>
      <c r="H90" s="72">
        <f>SUM(H89:H89)</f>
        <v>1704.3674459506431</v>
      </c>
    </row>
    <row r="91" spans="1:9" x14ac:dyDescent="0.2">
      <c r="A91" s="70"/>
      <c r="B91" s="71"/>
      <c r="C91" s="71" t="s">
        <v>266</v>
      </c>
      <c r="D91" s="72">
        <f>D83</f>
        <v>7888.7558495599997</v>
      </c>
      <c r="E91" s="72">
        <f>E83</f>
        <v>381.59377418000003</v>
      </c>
      <c r="F91" s="72">
        <f>F83</f>
        <v>10647.172</v>
      </c>
      <c r="G91" s="72">
        <f>G87+G83+G90</f>
        <v>5123.1686795269125</v>
      </c>
      <c r="H91" s="72">
        <f>SUM(D91:G91)</f>
        <v>24040.690303266914</v>
      </c>
    </row>
    <row r="92" spans="1:9" s="79" customFormat="1" x14ac:dyDescent="0.2">
      <c r="A92" s="78"/>
      <c r="B92" s="73"/>
      <c r="C92" s="73" t="s">
        <v>231</v>
      </c>
      <c r="D92" s="74"/>
      <c r="E92" s="74"/>
      <c r="F92" s="74"/>
      <c r="G92" s="74"/>
      <c r="H92" s="74">
        <f>SUM(D92:G92)</f>
        <v>0</v>
      </c>
    </row>
    <row r="93" spans="1:9" ht="19.7" customHeight="1" x14ac:dyDescent="0.2">
      <c r="A93" s="437" t="s">
        <v>267</v>
      </c>
      <c r="B93" s="438"/>
      <c r="C93" s="438"/>
      <c r="D93" s="438"/>
      <c r="E93" s="438"/>
      <c r="F93" s="438"/>
      <c r="G93" s="438"/>
      <c r="H93" s="438"/>
    </row>
    <row r="94" spans="1:9" ht="25.5" x14ac:dyDescent="0.2">
      <c r="A94" s="70">
        <v>9</v>
      </c>
      <c r="B94" s="71" t="s">
        <v>268</v>
      </c>
      <c r="C94" s="71" t="s">
        <v>269</v>
      </c>
      <c r="D94" s="72">
        <f>D91*0.03</f>
        <v>236.66267548679997</v>
      </c>
      <c r="E94" s="72">
        <f>E91*0.03</f>
        <v>11.447813225400001</v>
      </c>
      <c r="F94" s="72">
        <f>F91*0.03</f>
        <v>319.41516000000001</v>
      </c>
      <c r="G94" s="72">
        <f>G91*0.03</f>
        <v>153.69506038580738</v>
      </c>
      <c r="H94" s="72">
        <f>H91*0.03</f>
        <v>721.22070909800743</v>
      </c>
    </row>
    <row r="95" spans="1:9" x14ac:dyDescent="0.2">
      <c r="A95" s="70"/>
      <c r="B95" s="71"/>
      <c r="C95" s="71" t="s">
        <v>270</v>
      </c>
      <c r="D95" s="72">
        <f>D94</f>
        <v>236.66267548679997</v>
      </c>
      <c r="E95" s="72">
        <f>E94</f>
        <v>11.447813225400001</v>
      </c>
      <c r="F95" s="72">
        <f>F94</f>
        <v>319.41516000000001</v>
      </c>
      <c r="G95" s="72">
        <f>G94</f>
        <v>153.69506038580738</v>
      </c>
      <c r="H95" s="72">
        <f>H94</f>
        <v>721.22070909800743</v>
      </c>
    </row>
    <row r="96" spans="1:9" x14ac:dyDescent="0.2">
      <c r="A96" s="80"/>
      <c r="B96" s="81"/>
      <c r="C96" s="81" t="s">
        <v>271</v>
      </c>
      <c r="D96" s="82">
        <f>D91+D95</f>
        <v>8125.4185250467999</v>
      </c>
      <c r="E96" s="82">
        <f>E91+E95</f>
        <v>393.04158740540004</v>
      </c>
      <c r="F96" s="82">
        <f>F91+F95</f>
        <v>10966.587160000001</v>
      </c>
      <c r="G96" s="82">
        <f>G91+G95</f>
        <v>5276.8637399127201</v>
      </c>
      <c r="H96" s="82">
        <f>H91+H95</f>
        <v>24761.911012364922</v>
      </c>
    </row>
    <row r="97" spans="1:8" ht="13.5" hidden="1" x14ac:dyDescent="0.2">
      <c r="A97" s="80"/>
      <c r="B97" s="81"/>
      <c r="C97" s="83" t="s">
        <v>240</v>
      </c>
      <c r="D97" s="82"/>
      <c r="E97" s="82"/>
      <c r="F97" s="82"/>
      <c r="G97" s="82"/>
      <c r="H97" s="82"/>
    </row>
    <row r="98" spans="1:8" ht="13.5" hidden="1" x14ac:dyDescent="0.2">
      <c r="A98" s="80"/>
      <c r="B98" s="81"/>
      <c r="C98" s="83" t="s">
        <v>241</v>
      </c>
      <c r="D98" s="84" t="e">
        <f>(#REF!+D87+D90)*1.03</f>
        <v>#REF!</v>
      </c>
      <c r="E98" s="84" t="e">
        <f>(#REF!+E87+E90)*1.03</f>
        <v>#REF!</v>
      </c>
      <c r="F98" s="84" t="e">
        <f>(#REF!+F87+F90)*1.03</f>
        <v>#REF!</v>
      </c>
      <c r="G98" s="84" t="e">
        <f>(#REF!+G87+G90)*1.03</f>
        <v>#REF!</v>
      </c>
      <c r="H98" s="84" t="e">
        <f>SUM(D98:G98)</f>
        <v>#REF!</v>
      </c>
    </row>
    <row r="99" spans="1:8" ht="13.5" hidden="1" x14ac:dyDescent="0.2">
      <c r="A99" s="80"/>
      <c r="B99" s="81"/>
      <c r="C99" s="83" t="s">
        <v>242</v>
      </c>
      <c r="D99" s="84" t="e">
        <f>#REF!*1.03</f>
        <v>#REF!</v>
      </c>
      <c r="E99" s="84" t="e">
        <f>#REF!*1.03</f>
        <v>#REF!</v>
      </c>
      <c r="F99" s="84" t="e">
        <f>#REF!*1.03</f>
        <v>#REF!</v>
      </c>
      <c r="G99" s="84" t="e">
        <f>#REF!*1.03</f>
        <v>#REF!</v>
      </c>
      <c r="H99" s="84" t="e">
        <f>SUM(D99:G99)</f>
        <v>#REF!</v>
      </c>
    </row>
    <row r="100" spans="1:8" ht="13.5" hidden="1" x14ac:dyDescent="0.2">
      <c r="A100" s="80"/>
      <c r="B100" s="81"/>
      <c r="C100" s="83" t="s">
        <v>243</v>
      </c>
      <c r="D100" s="84" t="e">
        <f>#REF!*1.03</f>
        <v>#REF!</v>
      </c>
      <c r="E100" s="84" t="e">
        <f>#REF!*1.03</f>
        <v>#REF!</v>
      </c>
      <c r="F100" s="84" t="e">
        <f>#REF!*1.03</f>
        <v>#REF!</v>
      </c>
      <c r="G100" s="84" t="e">
        <f>#REF!*1.03</f>
        <v>#REF!</v>
      </c>
      <c r="H100" s="84" t="e">
        <f>SUM(D100:G100)</f>
        <v>#REF!</v>
      </c>
    </row>
    <row r="101" spans="1:8" ht="13.5" hidden="1" x14ac:dyDescent="0.2">
      <c r="A101" s="80"/>
      <c r="B101" s="81"/>
      <c r="C101" s="83" t="s">
        <v>244</v>
      </c>
      <c r="D101" s="84" t="e">
        <f>#REF!*1.03</f>
        <v>#REF!</v>
      </c>
      <c r="E101" s="84" t="e">
        <f>#REF!*1.03</f>
        <v>#REF!</v>
      </c>
      <c r="F101" s="84" t="e">
        <f>#REF!*1.03</f>
        <v>#REF!</v>
      </c>
      <c r="G101" s="84" t="e">
        <f>#REF!*1.03</f>
        <v>#REF!</v>
      </c>
      <c r="H101" s="84" t="e">
        <f>SUM(D101:G101)</f>
        <v>#REF!</v>
      </c>
    </row>
    <row r="102" spans="1:8" ht="13.5" hidden="1" x14ac:dyDescent="0.2">
      <c r="A102" s="80"/>
      <c r="B102" s="81"/>
      <c r="C102" s="83" t="s">
        <v>245</v>
      </c>
      <c r="D102" s="84" t="e">
        <f>#REF!*1.03</f>
        <v>#REF!</v>
      </c>
      <c r="E102" s="84" t="e">
        <f>#REF!*1.03</f>
        <v>#REF!</v>
      </c>
      <c r="F102" s="84" t="e">
        <f>#REF!*1.03</f>
        <v>#REF!</v>
      </c>
      <c r="G102" s="84" t="e">
        <f>#REF!*1.03</f>
        <v>#REF!</v>
      </c>
      <c r="H102" s="84" t="e">
        <f>SUM(D102:G102)</f>
        <v>#REF!</v>
      </c>
    </row>
    <row r="103" spans="1:8" ht="19.7" customHeight="1" x14ac:dyDescent="0.2">
      <c r="A103" s="437" t="s">
        <v>272</v>
      </c>
      <c r="B103" s="438"/>
      <c r="C103" s="438"/>
      <c r="D103" s="438"/>
      <c r="E103" s="438"/>
      <c r="F103" s="438"/>
      <c r="G103" s="438"/>
      <c r="H103" s="438"/>
    </row>
    <row r="104" spans="1:8" x14ac:dyDescent="0.2">
      <c r="A104" s="70">
        <v>10</v>
      </c>
      <c r="B104" s="71" t="s">
        <v>273</v>
      </c>
      <c r="C104" s="71" t="s">
        <v>274</v>
      </c>
      <c r="D104" s="72">
        <f>D96*0.2</f>
        <v>1625.0837050093601</v>
      </c>
      <c r="E104" s="72">
        <f>E96*0.2</f>
        <v>78.608317481080007</v>
      </c>
      <c r="F104" s="72">
        <f>F96*0.2</f>
        <v>2193.3174320000003</v>
      </c>
      <c r="G104" s="72">
        <f>G96*0.2</f>
        <v>1055.3727479825441</v>
      </c>
      <c r="H104" s="72">
        <f>H96*0.2</f>
        <v>4952.3822024729852</v>
      </c>
    </row>
    <row r="105" spans="1:8" ht="14.25" x14ac:dyDescent="0.2">
      <c r="A105" s="85"/>
      <c r="B105" s="86"/>
      <c r="C105" s="87" t="s">
        <v>275</v>
      </c>
      <c r="D105" s="82">
        <f>D96+D104</f>
        <v>9750.5022300561595</v>
      </c>
      <c r="E105" s="82">
        <f>E96+E104</f>
        <v>471.64990488648004</v>
      </c>
      <c r="F105" s="82">
        <f>F96+F104</f>
        <v>13159.904592000001</v>
      </c>
      <c r="G105" s="82">
        <f>G96+G104</f>
        <v>6332.236487895264</v>
      </c>
      <c r="H105" s="88">
        <f>H96+H104</f>
        <v>29714.293214837908</v>
      </c>
    </row>
    <row r="106" spans="1:8" ht="15" hidden="1" x14ac:dyDescent="0.2">
      <c r="A106" s="85"/>
      <c r="B106" s="86"/>
      <c r="C106" s="89" t="s">
        <v>231</v>
      </c>
      <c r="D106" s="90"/>
      <c r="E106" s="90"/>
      <c r="F106" s="90" t="e">
        <f>#REF!*1.18</f>
        <v>#REF!</v>
      </c>
      <c r="G106" s="90"/>
      <c r="H106" s="91" t="e">
        <f>SUM(D106:G106)</f>
        <v>#REF!</v>
      </c>
    </row>
    <row r="107" spans="1:8" ht="15" hidden="1" x14ac:dyDescent="0.2">
      <c r="A107" s="439" t="s">
        <v>276</v>
      </c>
      <c r="B107" s="440"/>
      <c r="C107" s="440"/>
      <c r="D107" s="440"/>
      <c r="E107" s="440"/>
      <c r="F107" s="440"/>
      <c r="G107" s="440"/>
      <c r="H107" s="440"/>
    </row>
    <row r="108" spans="1:8" hidden="1" x14ac:dyDescent="0.2">
      <c r="A108" s="92"/>
      <c r="B108" s="93"/>
      <c r="C108" s="93" t="s">
        <v>277</v>
      </c>
      <c r="D108" s="94">
        <v>540.99</v>
      </c>
      <c r="E108" s="94"/>
      <c r="F108" s="94"/>
      <c r="G108" s="94"/>
      <c r="H108" s="94">
        <f>SUM(D108:G108)</f>
        <v>540.99</v>
      </c>
    </row>
    <row r="110" spans="1:8" ht="15.75" x14ac:dyDescent="0.25">
      <c r="B110" s="32" t="s">
        <v>43</v>
      </c>
      <c r="C110" s="32"/>
      <c r="D110" s="32"/>
      <c r="E110" s="32"/>
      <c r="F110" s="32"/>
      <c r="G110" s="32"/>
      <c r="H110" s="32"/>
    </row>
    <row r="111" spans="1:8" ht="15.75" x14ac:dyDescent="0.2">
      <c r="B111" s="434" t="s">
        <v>201</v>
      </c>
      <c r="C111" s="434"/>
      <c r="D111" s="434"/>
      <c r="E111" s="434"/>
      <c r="F111" s="434"/>
      <c r="G111" s="434"/>
      <c r="H111" s="434"/>
    </row>
    <row r="112" spans="1:8" ht="39.75" customHeight="1" x14ac:dyDescent="0.2">
      <c r="B112" s="434" t="s">
        <v>181</v>
      </c>
      <c r="C112" s="434"/>
      <c r="D112" s="434"/>
      <c r="E112" s="434"/>
      <c r="F112" s="434"/>
      <c r="G112" s="434"/>
      <c r="H112" s="434"/>
    </row>
  </sheetData>
  <mergeCells count="25">
    <mergeCell ref="F14:H14"/>
    <mergeCell ref="B17:B20"/>
    <mergeCell ref="C17:C20"/>
    <mergeCell ref="D17:G17"/>
    <mergeCell ref="H17:H20"/>
    <mergeCell ref="D18:D20"/>
    <mergeCell ref="E18:E20"/>
    <mergeCell ref="F18:F20"/>
    <mergeCell ref="G18:G20"/>
    <mergeCell ref="C13:G13"/>
    <mergeCell ref="B111:H111"/>
    <mergeCell ref="B112:H112"/>
    <mergeCell ref="A79:H79"/>
    <mergeCell ref="A84:H84"/>
    <mergeCell ref="A88:H88"/>
    <mergeCell ref="A93:H93"/>
    <mergeCell ref="A103:H103"/>
    <mergeCell ref="A107:H107"/>
    <mergeCell ref="A22:H22"/>
    <mergeCell ref="A25:H25"/>
    <mergeCell ref="A36:H36"/>
    <mergeCell ref="A49:H49"/>
    <mergeCell ref="A54:H54"/>
    <mergeCell ref="A65:H65"/>
    <mergeCell ref="A17:A20"/>
  </mergeCells>
  <pageMargins left="0.45" right="0" top="0.35" bottom="0.19" header="0.19685039370078741" footer="0.17"/>
  <pageSetup paperSize="9" scale="85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OutlineSymbols="0" showWhiteSpace="0" zoomScale="70" zoomScaleNormal="70" zoomScaleSheetLayoutView="85" workbookViewId="0">
      <selection activeCell="G26" sqref="G26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446" t="s">
        <v>514</v>
      </c>
      <c r="D3" s="446"/>
      <c r="E3" s="446"/>
      <c r="F3" s="446"/>
      <c r="G3" s="446"/>
      <c r="H3" s="446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1295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1296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447" t="s">
        <v>11</v>
      </c>
      <c r="B13" s="447" t="s">
        <v>12</v>
      </c>
      <c r="C13" s="447" t="s">
        <v>13</v>
      </c>
      <c r="D13" s="447" t="s">
        <v>14</v>
      </c>
      <c r="E13" s="447" t="s">
        <v>5</v>
      </c>
      <c r="F13" s="447" t="s">
        <v>5</v>
      </c>
      <c r="G13" s="447" t="s">
        <v>5</v>
      </c>
      <c r="H13" s="447" t="s">
        <v>5</v>
      </c>
    </row>
    <row r="14" spans="1:8" ht="31.5" x14ac:dyDescent="0.25">
      <c r="A14" s="447" t="s">
        <v>5</v>
      </c>
      <c r="B14" s="447" t="s">
        <v>5</v>
      </c>
      <c r="C14" s="447" t="s">
        <v>5</v>
      </c>
      <c r="D14" s="131" t="s">
        <v>15</v>
      </c>
      <c r="E14" s="131" t="s">
        <v>19</v>
      </c>
      <c r="F14" s="131" t="s">
        <v>20</v>
      </c>
      <c r="G14" s="131" t="s">
        <v>21</v>
      </c>
      <c r="H14" s="131" t="s">
        <v>22</v>
      </c>
    </row>
    <row r="15" spans="1:8" x14ac:dyDescent="0.25">
      <c r="A15" s="131">
        <v>1</v>
      </c>
      <c r="B15" s="120">
        <v>2</v>
      </c>
      <c r="C15" s="120">
        <v>3</v>
      </c>
      <c r="D15" s="131">
        <v>4</v>
      </c>
      <c r="E15" s="131">
        <v>5</v>
      </c>
      <c r="F15" s="131">
        <v>6</v>
      </c>
      <c r="G15" s="131">
        <v>7</v>
      </c>
      <c r="H15" s="131">
        <v>8</v>
      </c>
    </row>
    <row r="16" spans="1:8" x14ac:dyDescent="0.25">
      <c r="A16" s="118">
        <v>1</v>
      </c>
      <c r="B16" s="113" t="s">
        <v>1054</v>
      </c>
      <c r="C16" s="116" t="s">
        <v>1055</v>
      </c>
      <c r="D16" s="119">
        <f>'01-01-01'!N191/1000</f>
        <v>463.71499999999997</v>
      </c>
      <c r="E16" s="47"/>
      <c r="F16" s="47"/>
      <c r="G16" s="114"/>
      <c r="H16" s="47">
        <f>SUM(D16:G16)</f>
        <v>463.71499999999997</v>
      </c>
    </row>
    <row r="17" spans="1:8" x14ac:dyDescent="0.25">
      <c r="A17" s="47"/>
      <c r="B17" s="121"/>
      <c r="C17" s="121" t="s">
        <v>23</v>
      </c>
      <c r="D17" s="102">
        <f>SUM(D16:D16)</f>
        <v>463.71499999999997</v>
      </c>
      <c r="E17" s="102">
        <f>SUM(E16:E16)</f>
        <v>0</v>
      </c>
      <c r="F17" s="102">
        <f>SUM(F16:F16)</f>
        <v>0</v>
      </c>
      <c r="G17" s="102">
        <f>SUM(G16:G16)</f>
        <v>0</v>
      </c>
      <c r="H17" s="102">
        <f>SUM(H16:H16)</f>
        <v>463.71499999999997</v>
      </c>
    </row>
    <row r="18" spans="1:8" ht="31.5" x14ac:dyDescent="0.25">
      <c r="A18" s="131">
        <v>2</v>
      </c>
      <c r="B18" s="30" t="s">
        <v>1051</v>
      </c>
      <c r="C18" s="9" t="s">
        <v>1052</v>
      </c>
      <c r="D18" s="101">
        <f>D17*3.3%</f>
        <v>15.302595</v>
      </c>
      <c r="E18" s="101">
        <f>E17*3.3%</f>
        <v>0</v>
      </c>
      <c r="F18" s="101"/>
      <c r="G18" s="101"/>
      <c r="H18" s="112">
        <f>SUM(D18:G18)</f>
        <v>15.302595</v>
      </c>
    </row>
    <row r="19" spans="1:8" ht="47.25" x14ac:dyDescent="0.25">
      <c r="A19" s="47">
        <v>3</v>
      </c>
      <c r="B19" s="30" t="s">
        <v>1048</v>
      </c>
      <c r="C19" s="9" t="s">
        <v>1050</v>
      </c>
      <c r="D19" s="101">
        <f>D17*1%</f>
        <v>4.6371500000000001</v>
      </c>
      <c r="E19" s="101">
        <f>E17*1%</f>
        <v>0</v>
      </c>
      <c r="F19" s="101"/>
      <c r="G19" s="101"/>
      <c r="H19" s="112">
        <f>SUM(D19:G19)</f>
        <v>4.6371500000000001</v>
      </c>
    </row>
    <row r="20" spans="1:8" x14ac:dyDescent="0.25">
      <c r="A20" s="4"/>
      <c r="B20" s="5"/>
      <c r="C20" s="5" t="s">
        <v>23</v>
      </c>
      <c r="D20" s="102">
        <f>D18+D19</f>
        <v>19.939745000000002</v>
      </c>
      <c r="E20" s="102">
        <f t="shared" ref="E20:H20" si="0">E18+E19</f>
        <v>0</v>
      </c>
      <c r="F20" s="102"/>
      <c r="G20" s="102"/>
      <c r="H20" s="102">
        <f t="shared" si="0"/>
        <v>19.939745000000002</v>
      </c>
    </row>
    <row r="21" spans="1:8" x14ac:dyDescent="0.25">
      <c r="A21" s="4"/>
      <c r="B21" s="5"/>
      <c r="C21" s="5" t="s">
        <v>24</v>
      </c>
      <c r="D21" s="102">
        <f>D20+D17</f>
        <v>483.65474499999999</v>
      </c>
      <c r="E21" s="102">
        <f t="shared" ref="E21:H21" si="1">E20+E17</f>
        <v>0</v>
      </c>
      <c r="F21" s="102">
        <f t="shared" si="1"/>
        <v>0</v>
      </c>
      <c r="G21" s="102">
        <f>G17</f>
        <v>0</v>
      </c>
      <c r="H21" s="102">
        <f t="shared" si="1"/>
        <v>483.65474499999999</v>
      </c>
    </row>
    <row r="22" spans="1:8" x14ac:dyDescent="0.25">
      <c r="A22" s="4"/>
      <c r="B22" s="5"/>
      <c r="C22" s="9" t="s">
        <v>25</v>
      </c>
      <c r="D22" s="30"/>
      <c r="E22" s="30"/>
      <c r="F22" s="30"/>
      <c r="G22" s="30"/>
      <c r="H22" s="115">
        <f>'01-01-01'!N178/1000</f>
        <v>140.04599999999999</v>
      </c>
    </row>
    <row r="23" spans="1:8" x14ac:dyDescent="0.25">
      <c r="A23" s="4"/>
      <c r="B23" s="5"/>
      <c r="C23" s="9" t="s">
        <v>4</v>
      </c>
      <c r="D23" s="30"/>
      <c r="E23" s="30"/>
      <c r="F23" s="30"/>
      <c r="G23" s="30"/>
      <c r="H23" s="115">
        <f>'01-01-01'!N184/1000</f>
        <v>79.242000000000004</v>
      </c>
    </row>
    <row r="24" spans="1:8" x14ac:dyDescent="0.25">
      <c r="A24" s="4"/>
      <c r="B24" s="5"/>
      <c r="C24" s="9" t="s">
        <v>26</v>
      </c>
      <c r="D24" s="30"/>
      <c r="E24" s="30"/>
      <c r="F24" s="30"/>
      <c r="G24" s="30"/>
      <c r="H24" s="101"/>
    </row>
    <row r="25" spans="1:8" x14ac:dyDescent="0.25">
      <c r="A25" s="4"/>
      <c r="B25" s="5"/>
      <c r="C25" s="9" t="s">
        <v>27</v>
      </c>
      <c r="D25" s="30"/>
      <c r="E25" s="30"/>
      <c r="F25" s="30"/>
      <c r="G25" s="30"/>
      <c r="H25" s="101">
        <f>'01-01-01'!N189/1000</f>
        <v>156.43299999999999</v>
      </c>
    </row>
    <row r="26" spans="1:8" x14ac:dyDescent="0.25">
      <c r="A26" s="4"/>
      <c r="B26" s="5"/>
      <c r="C26" s="9" t="s">
        <v>28</v>
      </c>
      <c r="D26" s="30"/>
      <c r="E26" s="30"/>
      <c r="F26" s="30"/>
      <c r="G26" s="30"/>
      <c r="H26" s="101">
        <f>'01-01-01'!N190/1000</f>
        <v>87.994</v>
      </c>
    </row>
    <row r="27" spans="1:8" x14ac:dyDescent="0.25">
      <c r="A27" s="4"/>
      <c r="B27" s="5"/>
      <c r="C27" s="9" t="s">
        <v>29</v>
      </c>
      <c r="D27" s="30"/>
      <c r="E27" s="30"/>
      <c r="F27" s="30"/>
      <c r="G27" s="30"/>
      <c r="H27" s="101"/>
    </row>
    <row r="28" spans="1:8" x14ac:dyDescent="0.25">
      <c r="A28" s="4"/>
      <c r="B28" s="5"/>
      <c r="C28" s="9" t="s">
        <v>30</v>
      </c>
      <c r="D28" s="30"/>
      <c r="E28" s="30"/>
      <c r="F28" s="30"/>
      <c r="G28" s="30"/>
      <c r="H28" s="115"/>
    </row>
    <row r="30" spans="1:8" x14ac:dyDescent="0.25">
      <c r="B30" s="3" t="s">
        <v>43</v>
      </c>
    </row>
    <row r="31" spans="1:8" x14ac:dyDescent="0.25">
      <c r="B31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OutlineSymbols="0" showWhiteSpace="0" zoomScale="70" zoomScaleNormal="70" zoomScaleSheetLayoutView="85" workbookViewId="0">
      <selection activeCell="C29" sqref="C29"/>
    </sheetView>
  </sheetViews>
  <sheetFormatPr defaultRowHeight="15.75" x14ac:dyDescent="0.25"/>
  <cols>
    <col min="1" max="1" width="16.125" style="3" customWidth="1"/>
    <col min="2" max="2" width="25" style="3" bestFit="1" customWidth="1"/>
    <col min="3" max="3" width="60" style="3" bestFit="1" customWidth="1"/>
    <col min="4" max="8" width="15" style="3" bestFit="1" customWidth="1"/>
    <col min="9" max="9" width="23.5" style="3" customWidth="1"/>
    <col min="10" max="16384" width="9" style="3"/>
  </cols>
  <sheetData>
    <row r="1" spans="1:8" x14ac:dyDescent="0.25">
      <c r="A1" s="1"/>
      <c r="B1" s="7"/>
      <c r="C1" s="1"/>
      <c r="D1" s="1"/>
      <c r="E1" s="1"/>
      <c r="F1" s="1"/>
      <c r="G1" s="1"/>
      <c r="H1" s="1"/>
    </row>
    <row r="2" spans="1:8" x14ac:dyDescent="0.25">
      <c r="A2" s="7" t="s">
        <v>5</v>
      </c>
      <c r="B2" s="10"/>
    </row>
    <row r="3" spans="1:8" ht="110.25" customHeight="1" x14ac:dyDescent="0.25">
      <c r="A3" s="8"/>
      <c r="B3" s="2" t="s">
        <v>176</v>
      </c>
      <c r="C3" s="446" t="s">
        <v>514</v>
      </c>
      <c r="D3" s="446"/>
      <c r="E3" s="446"/>
      <c r="F3" s="446"/>
      <c r="G3" s="446"/>
      <c r="H3" s="446"/>
    </row>
    <row r="4" spans="1:8" x14ac:dyDescent="0.25">
      <c r="A4" s="7" t="s">
        <v>5</v>
      </c>
      <c r="B4" s="10"/>
      <c r="F4" s="103"/>
      <c r="G4" s="104"/>
    </row>
    <row r="5" spans="1:8" x14ac:dyDescent="0.25">
      <c r="A5" s="7" t="s">
        <v>5</v>
      </c>
      <c r="B5" s="10"/>
      <c r="F5" s="105"/>
      <c r="G5" s="106"/>
    </row>
    <row r="6" spans="1:8" x14ac:dyDescent="0.25">
      <c r="A6" s="1"/>
      <c r="B6" s="7"/>
      <c r="C6" s="1" t="s">
        <v>17</v>
      </c>
      <c r="D6" s="99" t="s">
        <v>280</v>
      </c>
      <c r="E6" s="1"/>
      <c r="F6" s="105"/>
      <c r="G6" s="107"/>
      <c r="H6" s="1"/>
    </row>
    <row r="7" spans="1:8" x14ac:dyDescent="0.25">
      <c r="A7" s="7" t="s">
        <v>5</v>
      </c>
      <c r="B7" s="10"/>
      <c r="E7" s="100"/>
      <c r="F7" s="105"/>
      <c r="G7" s="107"/>
    </row>
    <row r="8" spans="1:8" x14ac:dyDescent="0.25">
      <c r="A8" s="8"/>
      <c r="B8" s="2" t="s">
        <v>18</v>
      </c>
      <c r="C8" s="8" t="s">
        <v>279</v>
      </c>
      <c r="D8" s="8"/>
      <c r="E8" s="8"/>
      <c r="F8" s="105"/>
      <c r="G8" s="107"/>
      <c r="H8" s="8"/>
    </row>
    <row r="9" spans="1:8" x14ac:dyDescent="0.25">
      <c r="A9" s="7" t="s">
        <v>5</v>
      </c>
      <c r="B9" s="10"/>
      <c r="F9" s="105"/>
      <c r="G9" s="107"/>
    </row>
    <row r="10" spans="1:8" x14ac:dyDescent="0.25">
      <c r="A10" s="7"/>
      <c r="B10" s="2"/>
      <c r="C10" s="8"/>
      <c r="D10" s="8"/>
      <c r="F10" s="103"/>
      <c r="G10" s="104"/>
    </row>
    <row r="11" spans="1:8" x14ac:dyDescent="0.25">
      <c r="A11" s="7"/>
      <c r="F11" s="103"/>
      <c r="G11" s="104"/>
    </row>
    <row r="12" spans="1:8" x14ac:dyDescent="0.25">
      <c r="A12" s="2" t="s">
        <v>213</v>
      </c>
      <c r="B12" s="2"/>
      <c r="C12" s="2"/>
      <c r="D12" s="2"/>
      <c r="E12" s="2"/>
      <c r="F12" s="2"/>
      <c r="G12" s="2"/>
      <c r="H12" s="2"/>
    </row>
    <row r="13" spans="1:8" x14ac:dyDescent="0.25">
      <c r="A13" s="447" t="s">
        <v>11</v>
      </c>
      <c r="B13" s="447" t="s">
        <v>12</v>
      </c>
      <c r="C13" s="447" t="s">
        <v>13</v>
      </c>
      <c r="D13" s="447" t="s">
        <v>14</v>
      </c>
      <c r="E13" s="447" t="s">
        <v>5</v>
      </c>
      <c r="F13" s="447" t="s">
        <v>5</v>
      </c>
      <c r="G13" s="447" t="s">
        <v>5</v>
      </c>
      <c r="H13" s="447" t="s">
        <v>5</v>
      </c>
    </row>
    <row r="14" spans="1:8" ht="31.5" x14ac:dyDescent="0.25">
      <c r="A14" s="447" t="s">
        <v>5</v>
      </c>
      <c r="B14" s="447" t="s">
        <v>5</v>
      </c>
      <c r="C14" s="447" t="s">
        <v>5</v>
      </c>
      <c r="D14" s="46" t="s">
        <v>15</v>
      </c>
      <c r="E14" s="46" t="s">
        <v>19</v>
      </c>
      <c r="F14" s="46" t="s">
        <v>20</v>
      </c>
      <c r="G14" s="46" t="s">
        <v>21</v>
      </c>
      <c r="H14" s="46" t="s">
        <v>22</v>
      </c>
    </row>
    <row r="15" spans="1:8" x14ac:dyDescent="0.25">
      <c r="A15" s="46">
        <v>1</v>
      </c>
      <c r="B15" s="120">
        <v>2</v>
      </c>
      <c r="C15" s="120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ht="25.5" x14ac:dyDescent="0.25">
      <c r="A16" s="118">
        <v>1</v>
      </c>
      <c r="B16" s="113" t="s">
        <v>214</v>
      </c>
      <c r="C16" s="117" t="s">
        <v>879</v>
      </c>
      <c r="D16" s="119">
        <f>'02-01-01'!N348/1000</f>
        <v>4703.0469999999996</v>
      </c>
      <c r="E16" s="47"/>
      <c r="F16" s="47"/>
      <c r="G16" s="114"/>
      <c r="H16" s="47">
        <f>SUM(D16:G16)</f>
        <v>4703.0469999999996</v>
      </c>
    </row>
    <row r="17" spans="1:8" ht="25.5" x14ac:dyDescent="0.25">
      <c r="A17" s="118">
        <v>2</v>
      </c>
      <c r="B17" s="113" t="s">
        <v>425</v>
      </c>
      <c r="C17" s="117" t="s">
        <v>572</v>
      </c>
      <c r="D17" s="119">
        <f>'02-01-02'!N613/1000</f>
        <v>2131.1660000000002</v>
      </c>
      <c r="E17" s="47">
        <f>'02-01-02'!N621/1000</f>
        <v>45.081000000000003</v>
      </c>
      <c r="F17" s="47"/>
      <c r="G17" s="114"/>
      <c r="H17" s="47">
        <f>SUM(D17:G17)</f>
        <v>2176.2470000000003</v>
      </c>
    </row>
    <row r="18" spans="1:8" x14ac:dyDescent="0.25">
      <c r="A18" s="118">
        <v>3</v>
      </c>
      <c r="B18" s="52" t="s">
        <v>423</v>
      </c>
      <c r="C18" s="132" t="s">
        <v>1057</v>
      </c>
      <c r="D18" s="119">
        <f>'02-01-03'!N204/1000</f>
        <v>69.972999999999999</v>
      </c>
      <c r="E18" s="47">
        <f>'02-01-03'!N212/1000</f>
        <v>261.89400000000001</v>
      </c>
      <c r="F18" s="47">
        <f>'02-01-03'!N220/1000</f>
        <v>10647.172</v>
      </c>
      <c r="G18" s="114">
        <f>'02-01-03'!N222/1000</f>
        <v>82.736000000000004</v>
      </c>
      <c r="H18" s="47">
        <f>SUM(D18:G18)</f>
        <v>11061.775000000001</v>
      </c>
    </row>
    <row r="19" spans="1:8" x14ac:dyDescent="0.25">
      <c r="A19" s="118">
        <v>4</v>
      </c>
      <c r="B19" s="52" t="s">
        <v>449</v>
      </c>
      <c r="C19" s="133" t="s">
        <v>1294</v>
      </c>
      <c r="D19" s="287">
        <f>'02-01-04'!N269/1000</f>
        <v>193.23099999999999</v>
      </c>
      <c r="E19" s="114">
        <f>'02-01-04'!N277/1000</f>
        <v>58.771000000000001</v>
      </c>
      <c r="F19" s="47"/>
      <c r="G19" s="114"/>
      <c r="H19" s="114">
        <f>SUM(D19:G19)</f>
        <v>252.00200000000001</v>
      </c>
    </row>
    <row r="20" spans="1:8" x14ac:dyDescent="0.25">
      <c r="A20" s="47"/>
      <c r="B20" s="121"/>
      <c r="C20" s="121" t="s">
        <v>23</v>
      </c>
      <c r="D20" s="102">
        <f>SUM(D16:D19)</f>
        <v>7097.4169999999995</v>
      </c>
      <c r="E20" s="102">
        <f t="shared" ref="E20:H20" si="0">SUM(E16:E19)</f>
        <v>365.74600000000004</v>
      </c>
      <c r="F20" s="102">
        <f t="shared" si="0"/>
        <v>10647.172</v>
      </c>
      <c r="G20" s="102">
        <f t="shared" si="0"/>
        <v>82.736000000000004</v>
      </c>
      <c r="H20" s="102">
        <f t="shared" si="0"/>
        <v>18193.071000000004</v>
      </c>
    </row>
    <row r="21" spans="1:8" ht="31.5" x14ac:dyDescent="0.25">
      <c r="A21" s="111">
        <v>5</v>
      </c>
      <c r="B21" s="30" t="s">
        <v>1051</v>
      </c>
      <c r="C21" s="9" t="s">
        <v>1052</v>
      </c>
      <c r="D21" s="101">
        <f>D20*3.3%</f>
        <v>234.21476099999998</v>
      </c>
      <c r="E21" s="101">
        <f>E20*3.3%</f>
        <v>12.069618000000002</v>
      </c>
      <c r="F21" s="101"/>
      <c r="G21" s="101"/>
      <c r="H21" s="112">
        <f>SUM(D21:G21)</f>
        <v>246.28437899999997</v>
      </c>
    </row>
    <row r="22" spans="1:8" ht="47.25" x14ac:dyDescent="0.25">
      <c r="A22" s="47">
        <v>6</v>
      </c>
      <c r="B22" s="30" t="s">
        <v>1048</v>
      </c>
      <c r="C22" s="9" t="s">
        <v>1050</v>
      </c>
      <c r="D22" s="101">
        <f>D20*1%</f>
        <v>70.974170000000001</v>
      </c>
      <c r="E22" s="101">
        <f>E20*1%</f>
        <v>3.6574600000000004</v>
      </c>
      <c r="F22" s="101"/>
      <c r="G22" s="101"/>
      <c r="H22" s="112">
        <f>SUM(D22:G22)</f>
        <v>74.631630000000001</v>
      </c>
    </row>
    <row r="23" spans="1:8" x14ac:dyDescent="0.25">
      <c r="A23" s="4"/>
      <c r="B23" s="5"/>
      <c r="C23" s="5" t="s">
        <v>23</v>
      </c>
      <c r="D23" s="102">
        <f>D21+D22</f>
        <v>305.18893099999997</v>
      </c>
      <c r="E23" s="102">
        <f t="shared" ref="E23:H23" si="1">E21+E22</f>
        <v>15.727078000000002</v>
      </c>
      <c r="F23" s="102"/>
      <c r="G23" s="102"/>
      <c r="H23" s="102">
        <f t="shared" si="1"/>
        <v>320.91600899999997</v>
      </c>
    </row>
    <row r="24" spans="1:8" x14ac:dyDescent="0.25">
      <c r="A24" s="4"/>
      <c r="B24" s="5"/>
      <c r="C24" s="5" t="s">
        <v>24</v>
      </c>
      <c r="D24" s="102">
        <f>D23+D20</f>
        <v>7402.6059309999991</v>
      </c>
      <c r="E24" s="102">
        <f t="shared" ref="E24:H24" si="2">E23+E20</f>
        <v>381.47307800000004</v>
      </c>
      <c r="F24" s="102">
        <f t="shared" si="2"/>
        <v>10647.172</v>
      </c>
      <c r="G24" s="102">
        <f>G20</f>
        <v>82.736000000000004</v>
      </c>
      <c r="H24" s="102">
        <f t="shared" si="2"/>
        <v>18513.987009000004</v>
      </c>
    </row>
    <row r="25" spans="1:8" x14ac:dyDescent="0.25">
      <c r="A25" s="4"/>
      <c r="B25" s="5"/>
      <c r="C25" s="9" t="s">
        <v>25</v>
      </c>
      <c r="D25" s="30"/>
      <c r="E25" s="30"/>
      <c r="F25" s="30"/>
      <c r="G25" s="30"/>
      <c r="H25" s="115">
        <f>('02-01-01'!N333+'02-01-02'!N609+'02-01-03'!N200+'02-01-04'!N265)/1000</f>
        <v>814.93200000000002</v>
      </c>
    </row>
    <row r="26" spans="1:8" x14ac:dyDescent="0.25">
      <c r="A26" s="4"/>
      <c r="B26" s="5"/>
      <c r="C26" s="9" t="s">
        <v>4</v>
      </c>
      <c r="D26" s="30"/>
      <c r="E26" s="30"/>
      <c r="F26" s="30"/>
      <c r="G26" s="30"/>
      <c r="H26" s="101">
        <f>('02-01-01'!N334+'02-01-02'!N610+'02-01-03'!N201+'02-01-04'!N266)/1000</f>
        <v>882.096</v>
      </c>
    </row>
    <row r="27" spans="1:8" x14ac:dyDescent="0.25">
      <c r="A27" s="4"/>
      <c r="B27" s="5"/>
      <c r="C27" s="9" t="s">
        <v>26</v>
      </c>
      <c r="D27" s="30"/>
      <c r="E27" s="30"/>
      <c r="F27" s="30"/>
      <c r="G27" s="30"/>
      <c r="H27" s="101">
        <f>('02-01-02'!N612+'02-01-03'!N203+'02-01-04'!N268+'02-01-01'!N336)/1000</f>
        <v>4103.2139999999999</v>
      </c>
    </row>
    <row r="28" spans="1:8" x14ac:dyDescent="0.25">
      <c r="A28" s="4"/>
      <c r="B28" s="5"/>
      <c r="C28" s="9" t="s">
        <v>27</v>
      </c>
      <c r="D28" s="30"/>
      <c r="E28" s="30"/>
      <c r="F28" s="30"/>
      <c r="G28" s="30"/>
      <c r="H28" s="101">
        <f>('02-01-01'!N346+'02-01-02'!N630+'02-01-03'!N228+'02-01-04'!N291)/1000</f>
        <v>1101.6179999999999</v>
      </c>
    </row>
    <row r="29" spans="1:8" x14ac:dyDescent="0.25">
      <c r="A29" s="4"/>
      <c r="B29" s="5"/>
      <c r="C29" s="9" t="s">
        <v>28</v>
      </c>
      <c r="D29" s="30"/>
      <c r="E29" s="30"/>
      <c r="F29" s="30"/>
      <c r="G29" s="30"/>
      <c r="H29" s="101">
        <f>('02-01-01'!N347+'02-01-02'!N631+'02-01-03'!N229+'02-01-04'!N292)/1000</f>
        <v>644.81399999999996</v>
      </c>
    </row>
    <row r="30" spans="1:8" x14ac:dyDescent="0.25">
      <c r="A30" s="4"/>
      <c r="B30" s="5"/>
      <c r="C30" s="9" t="s">
        <v>29</v>
      </c>
      <c r="D30" s="30"/>
      <c r="E30" s="30"/>
      <c r="F30" s="30"/>
      <c r="G30" s="30"/>
      <c r="H30" s="101">
        <f>('02-01-03'!N220)/1000</f>
        <v>10647.172</v>
      </c>
    </row>
    <row r="31" spans="1:8" x14ac:dyDescent="0.25">
      <c r="A31" s="4"/>
      <c r="B31" s="5"/>
      <c r="C31" s="9" t="s">
        <v>30</v>
      </c>
      <c r="D31" s="30"/>
      <c r="E31" s="30"/>
      <c r="F31" s="30"/>
      <c r="G31" s="30"/>
      <c r="H31" s="115"/>
    </row>
    <row r="33" spans="2:2" x14ac:dyDescent="0.25">
      <c r="B33" s="3" t="s">
        <v>43</v>
      </c>
    </row>
    <row r="34" spans="2:2" x14ac:dyDescent="0.25">
      <c r="B34" s="3" t="s">
        <v>183</v>
      </c>
    </row>
  </sheetData>
  <mergeCells count="5">
    <mergeCell ref="C3:H3"/>
    <mergeCell ref="A13:A14"/>
    <mergeCell ref="B13:B14"/>
    <mergeCell ref="C13:C14"/>
    <mergeCell ref="D13:H13"/>
  </mergeCells>
  <pageMargins left="0.75" right="0.75" top="1" bottom="1" header="0.5" footer="0.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161" workbookViewId="0">
      <selection activeCell="I23" sqref="I23"/>
    </sheetView>
  </sheetViews>
  <sheetFormatPr defaultRowHeight="14.25" x14ac:dyDescent="0.2"/>
  <sheetData>
    <row r="1" spans="1:14" x14ac:dyDescent="0.2">
      <c r="A1" s="288"/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90" t="s">
        <v>284</v>
      </c>
    </row>
    <row r="2" spans="1:14" x14ac:dyDescent="0.2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90" t="s">
        <v>285</v>
      </c>
    </row>
    <row r="3" spans="1:14" x14ac:dyDescent="0.2">
      <c r="A3" s="288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90"/>
    </row>
    <row r="4" spans="1:14" x14ac:dyDescent="0.2">
      <c r="A4" s="454" t="s">
        <v>286</v>
      </c>
      <c r="B4" s="454"/>
      <c r="C4" s="454"/>
      <c r="D4" s="292"/>
      <c r="E4" s="288"/>
      <c r="F4" s="288"/>
      <c r="G4" s="288"/>
      <c r="H4" s="288"/>
      <c r="I4" s="288"/>
      <c r="J4" s="288"/>
      <c r="K4" s="454" t="s">
        <v>287</v>
      </c>
      <c r="L4" s="454"/>
      <c r="M4" s="454"/>
      <c r="N4" s="454"/>
    </row>
    <row r="5" spans="1:14" x14ac:dyDescent="0.2">
      <c r="A5" s="455"/>
      <c r="B5" s="455"/>
      <c r="C5" s="455"/>
      <c r="D5" s="455"/>
      <c r="E5" s="289"/>
      <c r="F5" s="288"/>
      <c r="G5" s="288"/>
      <c r="H5" s="288"/>
      <c r="I5" s="288"/>
      <c r="J5" s="456"/>
      <c r="K5" s="456"/>
      <c r="L5" s="456"/>
      <c r="M5" s="456"/>
      <c r="N5" s="456"/>
    </row>
    <row r="6" spans="1:14" x14ac:dyDescent="0.2">
      <c r="A6" s="448"/>
      <c r="B6" s="448"/>
      <c r="C6" s="448"/>
      <c r="D6" s="448"/>
      <c r="E6" s="288"/>
      <c r="F6" s="288"/>
      <c r="G6" s="288"/>
      <c r="H6" s="288"/>
      <c r="I6" s="288"/>
      <c r="J6" s="448"/>
      <c r="K6" s="448"/>
      <c r="L6" s="448"/>
      <c r="M6" s="448"/>
      <c r="N6" s="448"/>
    </row>
    <row r="7" spans="1:14" x14ac:dyDescent="0.2">
      <c r="A7" s="294"/>
      <c r="B7" s="295"/>
      <c r="C7" s="289"/>
      <c r="D7" s="289"/>
      <c r="E7" s="288"/>
      <c r="F7" s="288"/>
      <c r="G7" s="288"/>
      <c r="H7" s="288"/>
      <c r="I7" s="288"/>
      <c r="J7" s="294"/>
      <c r="K7" s="294"/>
      <c r="L7" s="294"/>
      <c r="M7" s="294"/>
      <c r="N7" s="295"/>
    </row>
    <row r="8" spans="1:14" x14ac:dyDescent="0.2">
      <c r="A8" s="288" t="s">
        <v>378</v>
      </c>
      <c r="B8" s="296"/>
      <c r="C8" s="296"/>
      <c r="D8" s="296"/>
      <c r="E8" s="288"/>
      <c r="F8" s="288"/>
      <c r="G8" s="288"/>
      <c r="H8" s="288"/>
      <c r="I8" s="288"/>
      <c r="J8" s="288"/>
      <c r="K8" s="288"/>
      <c r="L8" s="296"/>
      <c r="M8" s="296"/>
      <c r="N8" s="290" t="s">
        <v>378</v>
      </c>
    </row>
    <row r="9" spans="1:14" x14ac:dyDescent="0.2">
      <c r="A9" s="288"/>
      <c r="B9" s="288"/>
      <c r="C9" s="288"/>
      <c r="D9" s="288"/>
      <c r="E9" s="288"/>
      <c r="F9" s="297"/>
      <c r="G9" s="288"/>
      <c r="H9" s="288"/>
      <c r="I9" s="288"/>
      <c r="J9" s="288"/>
      <c r="K9" s="288"/>
      <c r="L9" s="288"/>
      <c r="M9" s="288"/>
      <c r="N9" s="288"/>
    </row>
    <row r="10" spans="1:14" x14ac:dyDescent="0.2">
      <c r="A10" s="293" t="s">
        <v>288</v>
      </c>
      <c r="B10" s="296"/>
      <c r="C10" s="28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</row>
    <row r="11" spans="1:14" x14ac:dyDescent="0.2">
      <c r="A11" s="298" t="s">
        <v>289</v>
      </c>
      <c r="B11" s="288"/>
      <c r="C11" s="288"/>
      <c r="D11" s="294" t="s">
        <v>379</v>
      </c>
      <c r="E11" s="294"/>
      <c r="F11" s="299"/>
      <c r="G11" s="299"/>
      <c r="H11" s="299"/>
      <c r="I11" s="299"/>
      <c r="J11" s="299"/>
      <c r="K11" s="299"/>
      <c r="L11" s="299"/>
      <c r="M11" s="299"/>
      <c r="N11" s="299"/>
    </row>
    <row r="12" spans="1:14" x14ac:dyDescent="0.2">
      <c r="A12" s="298"/>
      <c r="B12" s="288"/>
      <c r="C12" s="288"/>
      <c r="D12" s="288"/>
      <c r="E12" s="288"/>
      <c r="F12" s="296"/>
      <c r="G12" s="296"/>
      <c r="H12" s="296"/>
      <c r="I12" s="296"/>
      <c r="J12" s="296"/>
      <c r="K12" s="296"/>
      <c r="L12" s="296"/>
      <c r="M12" s="296"/>
      <c r="N12" s="296"/>
    </row>
    <row r="13" spans="1:14" ht="14.25" customHeight="1" x14ac:dyDescent="0.2">
      <c r="A13" s="457" t="s">
        <v>515</v>
      </c>
      <c r="B13" s="457"/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57"/>
      <c r="N13" s="457"/>
    </row>
    <row r="14" spans="1:14" x14ac:dyDescent="0.2">
      <c r="A14" s="458" t="s">
        <v>290</v>
      </c>
      <c r="B14" s="458"/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</row>
    <row r="15" spans="1:14" x14ac:dyDescent="0.2">
      <c r="A15" s="300"/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</row>
    <row r="16" spans="1:14" x14ac:dyDescent="0.2">
      <c r="A16" s="457"/>
      <c r="B16" s="457"/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7"/>
      <c r="N16" s="457"/>
    </row>
    <row r="17" spans="1:14" x14ac:dyDescent="0.2">
      <c r="A17" s="458" t="s">
        <v>291</v>
      </c>
      <c r="B17" s="458"/>
      <c r="C17" s="458"/>
      <c r="D17" s="458"/>
      <c r="E17" s="458"/>
      <c r="F17" s="458"/>
      <c r="G17" s="458"/>
      <c r="H17" s="458"/>
      <c r="I17" s="458"/>
      <c r="J17" s="458"/>
      <c r="K17" s="458"/>
      <c r="L17" s="458"/>
      <c r="M17" s="458"/>
      <c r="N17" s="458"/>
    </row>
    <row r="18" spans="1:14" ht="18" x14ac:dyDescent="0.25">
      <c r="A18" s="464" t="s">
        <v>516</v>
      </c>
      <c r="B18" s="464"/>
      <c r="C18" s="464"/>
      <c r="D18" s="464"/>
      <c r="E18" s="464"/>
      <c r="F18" s="464"/>
      <c r="G18" s="464"/>
      <c r="H18" s="464"/>
      <c r="I18" s="464"/>
      <c r="J18" s="464"/>
      <c r="K18" s="464"/>
      <c r="L18" s="464"/>
      <c r="M18" s="464"/>
      <c r="N18" s="464"/>
    </row>
    <row r="19" spans="1:14" ht="18" x14ac:dyDescent="0.25">
      <c r="A19" s="301"/>
      <c r="B19" s="301"/>
      <c r="C19" s="301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301"/>
    </row>
    <row r="20" spans="1:14" ht="14.25" customHeight="1" x14ac:dyDescent="0.2">
      <c r="A20" s="459" t="s">
        <v>517</v>
      </c>
      <c r="B20" s="459"/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</row>
    <row r="21" spans="1:14" x14ac:dyDescent="0.2">
      <c r="A21" s="458" t="s">
        <v>292</v>
      </c>
      <c r="B21" s="458"/>
      <c r="C21" s="458"/>
      <c r="D21" s="458"/>
      <c r="E21" s="458"/>
      <c r="F21" s="458"/>
      <c r="G21" s="458"/>
      <c r="H21" s="458"/>
      <c r="I21" s="458"/>
      <c r="J21" s="458"/>
      <c r="K21" s="458"/>
      <c r="L21" s="458"/>
      <c r="M21" s="458"/>
      <c r="N21" s="458"/>
    </row>
    <row r="22" spans="1:14" x14ac:dyDescent="0.2">
      <c r="A22" s="288" t="s">
        <v>293</v>
      </c>
      <c r="B22" s="302" t="s">
        <v>294</v>
      </c>
      <c r="C22" s="288" t="s">
        <v>295</v>
      </c>
      <c r="D22" s="288"/>
      <c r="E22" s="288"/>
      <c r="F22" s="289"/>
      <c r="G22" s="289"/>
      <c r="H22" s="289"/>
      <c r="I22" s="289"/>
      <c r="J22" s="289"/>
      <c r="K22" s="289"/>
      <c r="L22" s="289"/>
      <c r="M22" s="289"/>
      <c r="N22" s="289"/>
    </row>
    <row r="23" spans="1:14" ht="14.25" customHeight="1" x14ac:dyDescent="0.2">
      <c r="A23" s="288" t="s">
        <v>296</v>
      </c>
      <c r="B23" s="459" t="s">
        <v>518</v>
      </c>
      <c r="C23" s="459"/>
      <c r="D23" s="459"/>
      <c r="E23" s="459"/>
      <c r="F23" s="459"/>
      <c r="G23" s="289"/>
      <c r="H23" s="289"/>
      <c r="I23" s="289"/>
      <c r="J23" s="289"/>
      <c r="K23" s="289"/>
      <c r="L23" s="289"/>
      <c r="M23" s="289"/>
      <c r="N23" s="289"/>
    </row>
    <row r="24" spans="1:14" x14ac:dyDescent="0.2">
      <c r="A24" s="288"/>
      <c r="B24" s="466" t="s">
        <v>297</v>
      </c>
      <c r="C24" s="466"/>
      <c r="D24" s="466"/>
      <c r="E24" s="466"/>
      <c r="F24" s="466"/>
      <c r="G24" s="303"/>
      <c r="H24" s="303"/>
      <c r="I24" s="303"/>
      <c r="J24" s="303"/>
      <c r="K24" s="303"/>
      <c r="L24" s="303"/>
      <c r="M24" s="304"/>
      <c r="N24" s="303"/>
    </row>
    <row r="25" spans="1:14" x14ac:dyDescent="0.2">
      <c r="A25" s="288"/>
      <c r="B25" s="288"/>
      <c r="C25" s="288"/>
      <c r="D25" s="305"/>
      <c r="E25" s="305"/>
      <c r="F25" s="305"/>
      <c r="G25" s="305"/>
      <c r="H25" s="305"/>
      <c r="I25" s="305"/>
      <c r="J25" s="305"/>
      <c r="K25" s="305"/>
      <c r="L25" s="305"/>
      <c r="M25" s="303"/>
      <c r="N25" s="303"/>
    </row>
    <row r="26" spans="1:14" x14ac:dyDescent="0.2">
      <c r="A26" s="306" t="s">
        <v>298</v>
      </c>
      <c r="B26" s="288"/>
      <c r="C26" s="288"/>
      <c r="D26" s="294" t="s">
        <v>519</v>
      </c>
      <c r="E26" s="288"/>
      <c r="F26" s="307"/>
      <c r="G26" s="307"/>
      <c r="H26" s="307"/>
      <c r="I26" s="307"/>
      <c r="J26" s="307"/>
      <c r="K26" s="307"/>
      <c r="L26" s="307"/>
      <c r="M26" s="307"/>
      <c r="N26" s="307"/>
    </row>
    <row r="27" spans="1:14" x14ac:dyDescent="0.2">
      <c r="A27" s="288"/>
      <c r="B27" s="288"/>
      <c r="C27" s="288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</row>
    <row r="28" spans="1:14" x14ac:dyDescent="0.2">
      <c r="A28" s="306" t="s">
        <v>299</v>
      </c>
      <c r="B28" s="288"/>
      <c r="C28" s="308">
        <v>463.72</v>
      </c>
      <c r="D28" s="309" t="s">
        <v>1297</v>
      </c>
      <c r="E28" s="298" t="s">
        <v>300</v>
      </c>
      <c r="F28" s="288"/>
      <c r="G28" s="288"/>
      <c r="H28" s="288"/>
      <c r="I28" s="288"/>
      <c r="J28" s="288"/>
      <c r="K28" s="288"/>
      <c r="L28" s="310"/>
      <c r="M28" s="310"/>
      <c r="N28" s="288"/>
    </row>
    <row r="29" spans="1:14" x14ac:dyDescent="0.2">
      <c r="A29" s="288"/>
      <c r="B29" s="288" t="s">
        <v>240</v>
      </c>
      <c r="C29" s="311"/>
      <c r="D29" s="312"/>
      <c r="E29" s="298"/>
      <c r="F29" s="288"/>
      <c r="G29" s="288"/>
      <c r="H29" s="288"/>
      <c r="I29" s="288"/>
      <c r="J29" s="288"/>
      <c r="K29" s="288"/>
      <c r="L29" s="288"/>
      <c r="M29" s="288"/>
      <c r="N29" s="288"/>
    </row>
    <row r="30" spans="1:14" x14ac:dyDescent="0.2">
      <c r="A30" s="288"/>
      <c r="B30" s="288" t="s">
        <v>221</v>
      </c>
      <c r="C30" s="308">
        <v>463.72</v>
      </c>
      <c r="D30" s="309" t="s">
        <v>1297</v>
      </c>
      <c r="E30" s="298" t="s">
        <v>300</v>
      </c>
      <c r="F30" s="288"/>
      <c r="G30" s="288" t="s">
        <v>301</v>
      </c>
      <c r="H30" s="288"/>
      <c r="I30" s="288"/>
      <c r="J30" s="288"/>
      <c r="K30" s="288"/>
      <c r="L30" s="308">
        <v>140.05000000000001</v>
      </c>
      <c r="M30" s="309" t="s">
        <v>1298</v>
      </c>
      <c r="N30" s="298" t="s">
        <v>300</v>
      </c>
    </row>
    <row r="31" spans="1:14" x14ac:dyDescent="0.2">
      <c r="A31" s="288"/>
      <c r="B31" s="288" t="s">
        <v>19</v>
      </c>
      <c r="C31" s="308">
        <v>0</v>
      </c>
      <c r="D31" s="313" t="s">
        <v>382</v>
      </c>
      <c r="E31" s="298" t="s">
        <v>300</v>
      </c>
      <c r="F31" s="288"/>
      <c r="G31" s="288" t="s">
        <v>302</v>
      </c>
      <c r="H31" s="288"/>
      <c r="I31" s="288"/>
      <c r="J31" s="288"/>
      <c r="K31" s="288"/>
      <c r="L31" s="314"/>
      <c r="M31" s="314">
        <v>504.05</v>
      </c>
      <c r="N31" s="298" t="s">
        <v>303</v>
      </c>
    </row>
    <row r="32" spans="1:14" x14ac:dyDescent="0.2">
      <c r="A32" s="288"/>
      <c r="B32" s="288" t="s">
        <v>20</v>
      </c>
      <c r="C32" s="308">
        <v>0</v>
      </c>
      <c r="D32" s="313" t="s">
        <v>382</v>
      </c>
      <c r="E32" s="298" t="s">
        <v>300</v>
      </c>
      <c r="F32" s="288"/>
      <c r="G32" s="288" t="s">
        <v>304</v>
      </c>
      <c r="H32" s="288"/>
      <c r="I32" s="288"/>
      <c r="J32" s="288"/>
      <c r="K32" s="288"/>
      <c r="L32" s="314"/>
      <c r="M32" s="314">
        <v>118.89</v>
      </c>
      <c r="N32" s="298" t="s">
        <v>303</v>
      </c>
    </row>
    <row r="33" spans="1:14" x14ac:dyDescent="0.2">
      <c r="A33" s="288"/>
      <c r="B33" s="288" t="s">
        <v>21</v>
      </c>
      <c r="C33" s="308">
        <v>0</v>
      </c>
      <c r="D33" s="309" t="s">
        <v>382</v>
      </c>
      <c r="E33" s="298" t="s">
        <v>300</v>
      </c>
      <c r="F33" s="288"/>
      <c r="G33" s="288" t="s">
        <v>305</v>
      </c>
      <c r="H33" s="288"/>
      <c r="I33" s="288"/>
      <c r="J33" s="288"/>
      <c r="K33" s="288"/>
      <c r="L33" s="467"/>
      <c r="M33" s="467"/>
      <c r="N33" s="288"/>
    </row>
    <row r="34" spans="1:14" x14ac:dyDescent="0.2">
      <c r="A34" s="288"/>
      <c r="B34" s="288"/>
      <c r="C34" s="311"/>
      <c r="D34" s="312"/>
      <c r="E34" s="293"/>
      <c r="F34" s="288"/>
      <c r="G34" s="288"/>
      <c r="H34" s="288"/>
      <c r="I34" s="288"/>
      <c r="J34" s="288"/>
      <c r="K34" s="288"/>
      <c r="L34" s="307"/>
      <c r="M34" s="307"/>
      <c r="N34" s="288"/>
    </row>
    <row r="35" spans="1:14" x14ac:dyDescent="0.2">
      <c r="A35" s="315"/>
      <c r="B35" s="288"/>
      <c r="C35" s="288"/>
      <c r="D35" s="288"/>
      <c r="E35" s="288"/>
      <c r="F35" s="288"/>
      <c r="G35" s="288"/>
      <c r="H35" s="288"/>
      <c r="I35" s="288"/>
      <c r="J35" s="288"/>
      <c r="K35" s="288"/>
      <c r="L35" s="288"/>
      <c r="M35" s="288"/>
      <c r="N35" s="288"/>
    </row>
    <row r="36" spans="1:14" ht="14.25" customHeight="1" x14ac:dyDescent="0.2">
      <c r="A36" s="465" t="s">
        <v>11</v>
      </c>
      <c r="B36" s="465" t="s">
        <v>12</v>
      </c>
      <c r="C36" s="465" t="s">
        <v>306</v>
      </c>
      <c r="D36" s="465"/>
      <c r="E36" s="465"/>
      <c r="F36" s="465" t="s">
        <v>307</v>
      </c>
      <c r="G36" s="465" t="s">
        <v>308</v>
      </c>
      <c r="H36" s="465"/>
      <c r="I36" s="465"/>
      <c r="J36" s="465" t="s">
        <v>309</v>
      </c>
      <c r="K36" s="465"/>
      <c r="L36" s="465"/>
      <c r="M36" s="465" t="s">
        <v>310</v>
      </c>
      <c r="N36" s="465" t="s">
        <v>311</v>
      </c>
    </row>
    <row r="37" spans="1:14" x14ac:dyDescent="0.2">
      <c r="A37" s="465"/>
      <c r="B37" s="465"/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</row>
    <row r="38" spans="1:14" ht="45" x14ac:dyDescent="0.2">
      <c r="A38" s="465"/>
      <c r="B38" s="465"/>
      <c r="C38" s="465"/>
      <c r="D38" s="465"/>
      <c r="E38" s="465"/>
      <c r="F38" s="465"/>
      <c r="G38" s="316" t="s">
        <v>312</v>
      </c>
      <c r="H38" s="316" t="s">
        <v>313</v>
      </c>
      <c r="I38" s="316" t="s">
        <v>314</v>
      </c>
      <c r="J38" s="316" t="s">
        <v>312</v>
      </c>
      <c r="K38" s="316" t="s">
        <v>313</v>
      </c>
      <c r="L38" s="316" t="s">
        <v>22</v>
      </c>
      <c r="M38" s="465"/>
      <c r="N38" s="465"/>
    </row>
    <row r="39" spans="1:14" x14ac:dyDescent="0.2">
      <c r="A39" s="317">
        <v>1</v>
      </c>
      <c r="B39" s="317">
        <v>2</v>
      </c>
      <c r="C39" s="463">
        <v>3</v>
      </c>
      <c r="D39" s="463"/>
      <c r="E39" s="463"/>
      <c r="F39" s="317">
        <v>4</v>
      </c>
      <c r="G39" s="317">
        <v>5</v>
      </c>
      <c r="H39" s="317">
        <v>6</v>
      </c>
      <c r="I39" s="317">
        <v>7</v>
      </c>
      <c r="J39" s="317">
        <v>8</v>
      </c>
      <c r="K39" s="317">
        <v>9</v>
      </c>
      <c r="L39" s="317">
        <v>10</v>
      </c>
      <c r="M39" s="317">
        <v>11</v>
      </c>
      <c r="N39" s="317">
        <v>12</v>
      </c>
    </row>
    <row r="40" spans="1:14" ht="14.25" customHeight="1" x14ac:dyDescent="0.2">
      <c r="A40" s="460" t="s">
        <v>1299</v>
      </c>
      <c r="B40" s="461"/>
      <c r="C40" s="461"/>
      <c r="D40" s="461"/>
      <c r="E40" s="461"/>
      <c r="F40" s="461"/>
      <c r="G40" s="461"/>
      <c r="H40" s="461"/>
      <c r="I40" s="461"/>
      <c r="J40" s="461"/>
      <c r="K40" s="461"/>
      <c r="L40" s="461"/>
      <c r="M40" s="461"/>
      <c r="N40" s="462"/>
    </row>
    <row r="41" spans="1:14" ht="22.5" customHeight="1" x14ac:dyDescent="0.2">
      <c r="A41" s="318" t="s">
        <v>315</v>
      </c>
      <c r="B41" s="319" t="s">
        <v>520</v>
      </c>
      <c r="C41" s="452" t="s">
        <v>521</v>
      </c>
      <c r="D41" s="452"/>
      <c r="E41" s="452"/>
      <c r="F41" s="320" t="s">
        <v>522</v>
      </c>
      <c r="G41" s="320"/>
      <c r="H41" s="320"/>
      <c r="I41" s="320" t="s">
        <v>452</v>
      </c>
      <c r="J41" s="321"/>
      <c r="K41" s="320"/>
      <c r="L41" s="321"/>
      <c r="M41" s="320"/>
      <c r="N41" s="322"/>
    </row>
    <row r="42" spans="1:14" x14ac:dyDescent="0.2">
      <c r="A42" s="323"/>
      <c r="B42" s="324" t="s">
        <v>315</v>
      </c>
      <c r="C42" s="448" t="s">
        <v>25</v>
      </c>
      <c r="D42" s="448"/>
      <c r="E42" s="448"/>
      <c r="F42" s="325"/>
      <c r="G42" s="325"/>
      <c r="H42" s="325"/>
      <c r="I42" s="325"/>
      <c r="J42" s="326">
        <v>51.06</v>
      </c>
      <c r="K42" s="325"/>
      <c r="L42" s="326">
        <v>13.79</v>
      </c>
      <c r="M42" s="325" t="s">
        <v>400</v>
      </c>
      <c r="N42" s="327">
        <v>440</v>
      </c>
    </row>
    <row r="43" spans="1:14" x14ac:dyDescent="0.2">
      <c r="A43" s="323"/>
      <c r="B43" s="324" t="s">
        <v>316</v>
      </c>
      <c r="C43" s="448" t="s">
        <v>4</v>
      </c>
      <c r="D43" s="448"/>
      <c r="E43" s="448"/>
      <c r="F43" s="325"/>
      <c r="G43" s="325"/>
      <c r="H43" s="325"/>
      <c r="I43" s="325"/>
      <c r="J43" s="326">
        <v>9.81</v>
      </c>
      <c r="K43" s="325"/>
      <c r="L43" s="326">
        <v>2.65</v>
      </c>
      <c r="M43" s="325" t="s">
        <v>476</v>
      </c>
      <c r="N43" s="327">
        <v>19</v>
      </c>
    </row>
    <row r="44" spans="1:14" x14ac:dyDescent="0.2">
      <c r="A44" s="323"/>
      <c r="B44" s="324"/>
      <c r="C44" s="448" t="s">
        <v>317</v>
      </c>
      <c r="D44" s="448"/>
      <c r="E44" s="448"/>
      <c r="F44" s="325" t="s">
        <v>318</v>
      </c>
      <c r="G44" s="325" t="s">
        <v>523</v>
      </c>
      <c r="H44" s="325"/>
      <c r="I44" s="325" t="s">
        <v>1300</v>
      </c>
      <c r="J44" s="326"/>
      <c r="K44" s="325"/>
      <c r="L44" s="326"/>
      <c r="M44" s="325"/>
      <c r="N44" s="327"/>
    </row>
    <row r="45" spans="1:14" ht="14.25" customHeight="1" x14ac:dyDescent="0.2">
      <c r="A45" s="323"/>
      <c r="B45" s="324"/>
      <c r="C45" s="453" t="s">
        <v>319</v>
      </c>
      <c r="D45" s="453"/>
      <c r="E45" s="453"/>
      <c r="F45" s="328"/>
      <c r="G45" s="328"/>
      <c r="H45" s="328"/>
      <c r="I45" s="328"/>
      <c r="J45" s="329">
        <v>60.87</v>
      </c>
      <c r="K45" s="328"/>
      <c r="L45" s="329">
        <v>16.440000000000001</v>
      </c>
      <c r="M45" s="328"/>
      <c r="N45" s="330"/>
    </row>
    <row r="46" spans="1:14" x14ac:dyDescent="0.2">
      <c r="A46" s="323"/>
      <c r="B46" s="324"/>
      <c r="C46" s="448" t="s">
        <v>320</v>
      </c>
      <c r="D46" s="448"/>
      <c r="E46" s="448"/>
      <c r="F46" s="325"/>
      <c r="G46" s="325"/>
      <c r="H46" s="325"/>
      <c r="I46" s="325"/>
      <c r="J46" s="326"/>
      <c r="K46" s="325"/>
      <c r="L46" s="326">
        <v>13.79</v>
      </c>
      <c r="M46" s="325"/>
      <c r="N46" s="327">
        <v>440</v>
      </c>
    </row>
    <row r="47" spans="1:14" ht="14.25" customHeight="1" x14ac:dyDescent="0.2">
      <c r="A47" s="323"/>
      <c r="B47" s="324"/>
      <c r="C47" s="448" t="s">
        <v>524</v>
      </c>
      <c r="D47" s="448"/>
      <c r="E47" s="448"/>
      <c r="F47" s="325" t="s">
        <v>321</v>
      </c>
      <c r="G47" s="325" t="s">
        <v>525</v>
      </c>
      <c r="H47" s="325"/>
      <c r="I47" s="325" t="s">
        <v>525</v>
      </c>
      <c r="J47" s="326"/>
      <c r="K47" s="325"/>
      <c r="L47" s="326">
        <v>11.03</v>
      </c>
      <c r="M47" s="325"/>
      <c r="N47" s="327">
        <v>352</v>
      </c>
    </row>
    <row r="48" spans="1:14" ht="14.25" customHeight="1" x14ac:dyDescent="0.2">
      <c r="A48" s="323"/>
      <c r="B48" s="324"/>
      <c r="C48" s="448" t="s">
        <v>526</v>
      </c>
      <c r="D48" s="448"/>
      <c r="E48" s="448"/>
      <c r="F48" s="325" t="s">
        <v>321</v>
      </c>
      <c r="G48" s="325" t="s">
        <v>511</v>
      </c>
      <c r="H48" s="325"/>
      <c r="I48" s="325" t="s">
        <v>511</v>
      </c>
      <c r="J48" s="326"/>
      <c r="K48" s="325"/>
      <c r="L48" s="326">
        <v>6.21</v>
      </c>
      <c r="M48" s="325"/>
      <c r="N48" s="327">
        <v>198</v>
      </c>
    </row>
    <row r="49" spans="1:14" ht="14.25" customHeight="1" x14ac:dyDescent="0.2">
      <c r="A49" s="331"/>
      <c r="B49" s="332"/>
      <c r="C49" s="452" t="s">
        <v>322</v>
      </c>
      <c r="D49" s="452"/>
      <c r="E49" s="452"/>
      <c r="F49" s="320"/>
      <c r="G49" s="320"/>
      <c r="H49" s="320"/>
      <c r="I49" s="320"/>
      <c r="J49" s="321"/>
      <c r="K49" s="320"/>
      <c r="L49" s="321">
        <v>33.68</v>
      </c>
      <c r="M49" s="328"/>
      <c r="N49" s="322">
        <v>1009</v>
      </c>
    </row>
    <row r="50" spans="1:14" ht="22.5" customHeight="1" x14ac:dyDescent="0.2">
      <c r="A50" s="318" t="s">
        <v>316</v>
      </c>
      <c r="B50" s="319" t="s">
        <v>527</v>
      </c>
      <c r="C50" s="452" t="s">
        <v>528</v>
      </c>
      <c r="D50" s="452"/>
      <c r="E50" s="452"/>
      <c r="F50" s="320" t="s">
        <v>522</v>
      </c>
      <c r="G50" s="320"/>
      <c r="H50" s="320"/>
      <c r="I50" s="320" t="s">
        <v>1301</v>
      </c>
      <c r="J50" s="321"/>
      <c r="K50" s="320"/>
      <c r="L50" s="321"/>
      <c r="M50" s="320"/>
      <c r="N50" s="322"/>
    </row>
    <row r="51" spans="1:14" x14ac:dyDescent="0.2">
      <c r="A51" s="323"/>
      <c r="B51" s="324" t="s">
        <v>315</v>
      </c>
      <c r="C51" s="448" t="s">
        <v>25</v>
      </c>
      <c r="D51" s="448"/>
      <c r="E51" s="448"/>
      <c r="F51" s="325"/>
      <c r="G51" s="325"/>
      <c r="H51" s="325"/>
      <c r="I51" s="325"/>
      <c r="J51" s="326">
        <v>82.91</v>
      </c>
      <c r="K51" s="325"/>
      <c r="L51" s="326">
        <v>82.08</v>
      </c>
      <c r="M51" s="325" t="s">
        <v>400</v>
      </c>
      <c r="N51" s="327">
        <v>2622</v>
      </c>
    </row>
    <row r="52" spans="1:14" x14ac:dyDescent="0.2">
      <c r="A52" s="323"/>
      <c r="B52" s="324" t="s">
        <v>316</v>
      </c>
      <c r="C52" s="448" t="s">
        <v>4</v>
      </c>
      <c r="D52" s="448"/>
      <c r="E52" s="448"/>
      <c r="F52" s="325"/>
      <c r="G52" s="325"/>
      <c r="H52" s="325"/>
      <c r="I52" s="325"/>
      <c r="J52" s="326">
        <v>15.9</v>
      </c>
      <c r="K52" s="325"/>
      <c r="L52" s="326">
        <v>15.74</v>
      </c>
      <c r="M52" s="325" t="s">
        <v>476</v>
      </c>
      <c r="N52" s="327">
        <v>112</v>
      </c>
    </row>
    <row r="53" spans="1:14" x14ac:dyDescent="0.2">
      <c r="A53" s="323"/>
      <c r="B53" s="324"/>
      <c r="C53" s="448" t="s">
        <v>317</v>
      </c>
      <c r="D53" s="448"/>
      <c r="E53" s="448"/>
      <c r="F53" s="325" t="s">
        <v>318</v>
      </c>
      <c r="G53" s="325" t="s">
        <v>529</v>
      </c>
      <c r="H53" s="325"/>
      <c r="I53" s="325" t="s">
        <v>1302</v>
      </c>
      <c r="J53" s="326"/>
      <c r="K53" s="325"/>
      <c r="L53" s="326"/>
      <c r="M53" s="325"/>
      <c r="N53" s="327"/>
    </row>
    <row r="54" spans="1:14" ht="14.25" customHeight="1" x14ac:dyDescent="0.2">
      <c r="A54" s="323"/>
      <c r="B54" s="324"/>
      <c r="C54" s="453" t="s">
        <v>319</v>
      </c>
      <c r="D54" s="453"/>
      <c r="E54" s="453"/>
      <c r="F54" s="328"/>
      <c r="G54" s="328"/>
      <c r="H54" s="328"/>
      <c r="I54" s="328"/>
      <c r="J54" s="329">
        <v>98.81</v>
      </c>
      <c r="K54" s="328"/>
      <c r="L54" s="329">
        <v>97.82</v>
      </c>
      <c r="M54" s="328"/>
      <c r="N54" s="330"/>
    </row>
    <row r="55" spans="1:14" x14ac:dyDescent="0.2">
      <c r="A55" s="323"/>
      <c r="B55" s="324"/>
      <c r="C55" s="448" t="s">
        <v>320</v>
      </c>
      <c r="D55" s="448"/>
      <c r="E55" s="448"/>
      <c r="F55" s="325"/>
      <c r="G55" s="325"/>
      <c r="H55" s="325"/>
      <c r="I55" s="325"/>
      <c r="J55" s="326"/>
      <c r="K55" s="325"/>
      <c r="L55" s="326">
        <v>82.08</v>
      </c>
      <c r="M55" s="325"/>
      <c r="N55" s="327">
        <v>2622</v>
      </c>
    </row>
    <row r="56" spans="1:14" ht="14.25" customHeight="1" x14ac:dyDescent="0.2">
      <c r="A56" s="323"/>
      <c r="B56" s="324"/>
      <c r="C56" s="448" t="s">
        <v>524</v>
      </c>
      <c r="D56" s="448"/>
      <c r="E56" s="448"/>
      <c r="F56" s="325" t="s">
        <v>321</v>
      </c>
      <c r="G56" s="325" t="s">
        <v>525</v>
      </c>
      <c r="H56" s="325"/>
      <c r="I56" s="325" t="s">
        <v>525</v>
      </c>
      <c r="J56" s="326"/>
      <c r="K56" s="325"/>
      <c r="L56" s="326">
        <v>65.66</v>
      </c>
      <c r="M56" s="325"/>
      <c r="N56" s="327">
        <v>2098</v>
      </c>
    </row>
    <row r="57" spans="1:14" ht="14.25" customHeight="1" x14ac:dyDescent="0.2">
      <c r="A57" s="323"/>
      <c r="B57" s="324"/>
      <c r="C57" s="448" t="s">
        <v>526</v>
      </c>
      <c r="D57" s="448"/>
      <c r="E57" s="448"/>
      <c r="F57" s="325" t="s">
        <v>321</v>
      </c>
      <c r="G57" s="325" t="s">
        <v>511</v>
      </c>
      <c r="H57" s="325"/>
      <c r="I57" s="325" t="s">
        <v>511</v>
      </c>
      <c r="J57" s="326"/>
      <c r="K57" s="325"/>
      <c r="L57" s="326">
        <v>36.94</v>
      </c>
      <c r="M57" s="325"/>
      <c r="N57" s="327">
        <v>1180</v>
      </c>
    </row>
    <row r="58" spans="1:14" ht="14.25" customHeight="1" x14ac:dyDescent="0.2">
      <c r="A58" s="331"/>
      <c r="B58" s="332"/>
      <c r="C58" s="452" t="s">
        <v>322</v>
      </c>
      <c r="D58" s="452"/>
      <c r="E58" s="452"/>
      <c r="F58" s="320"/>
      <c r="G58" s="320"/>
      <c r="H58" s="320"/>
      <c r="I58" s="320"/>
      <c r="J58" s="321"/>
      <c r="K58" s="320"/>
      <c r="L58" s="321">
        <v>200.42</v>
      </c>
      <c r="M58" s="328"/>
      <c r="N58" s="322">
        <v>6012</v>
      </c>
    </row>
    <row r="59" spans="1:14" ht="22.5" customHeight="1" x14ac:dyDescent="0.2">
      <c r="A59" s="318" t="s">
        <v>323</v>
      </c>
      <c r="B59" s="319" t="s">
        <v>530</v>
      </c>
      <c r="C59" s="452" t="s">
        <v>531</v>
      </c>
      <c r="D59" s="452"/>
      <c r="E59" s="452"/>
      <c r="F59" s="320" t="s">
        <v>522</v>
      </c>
      <c r="G59" s="320"/>
      <c r="H59" s="320"/>
      <c r="I59" s="320" t="s">
        <v>482</v>
      </c>
      <c r="J59" s="321"/>
      <c r="K59" s="320"/>
      <c r="L59" s="321"/>
      <c r="M59" s="320"/>
      <c r="N59" s="322"/>
    </row>
    <row r="60" spans="1:14" x14ac:dyDescent="0.2">
      <c r="A60" s="323"/>
      <c r="B60" s="324" t="s">
        <v>315</v>
      </c>
      <c r="C60" s="448" t="s">
        <v>25</v>
      </c>
      <c r="D60" s="448"/>
      <c r="E60" s="448"/>
      <c r="F60" s="325"/>
      <c r="G60" s="325"/>
      <c r="H60" s="325"/>
      <c r="I60" s="325"/>
      <c r="J60" s="326">
        <v>131.32</v>
      </c>
      <c r="K60" s="325"/>
      <c r="L60" s="326">
        <v>493.76</v>
      </c>
      <c r="M60" s="325" t="s">
        <v>400</v>
      </c>
      <c r="N60" s="327">
        <v>15771</v>
      </c>
    </row>
    <row r="61" spans="1:14" x14ac:dyDescent="0.2">
      <c r="A61" s="323"/>
      <c r="B61" s="324" t="s">
        <v>316</v>
      </c>
      <c r="C61" s="448" t="s">
        <v>4</v>
      </c>
      <c r="D61" s="448"/>
      <c r="E61" s="448"/>
      <c r="F61" s="325"/>
      <c r="G61" s="325"/>
      <c r="H61" s="325"/>
      <c r="I61" s="325"/>
      <c r="J61" s="326">
        <v>26.34</v>
      </c>
      <c r="K61" s="325"/>
      <c r="L61" s="326">
        <v>99.04</v>
      </c>
      <c r="M61" s="325" t="s">
        <v>476</v>
      </c>
      <c r="N61" s="327">
        <v>707</v>
      </c>
    </row>
    <row r="62" spans="1:14" x14ac:dyDescent="0.2">
      <c r="A62" s="323"/>
      <c r="B62" s="324"/>
      <c r="C62" s="448" t="s">
        <v>317</v>
      </c>
      <c r="D62" s="448"/>
      <c r="E62" s="448"/>
      <c r="F62" s="325" t="s">
        <v>318</v>
      </c>
      <c r="G62" s="325" t="s">
        <v>532</v>
      </c>
      <c r="H62" s="325"/>
      <c r="I62" s="325" t="s">
        <v>1303</v>
      </c>
      <c r="J62" s="326"/>
      <c r="K62" s="325"/>
      <c r="L62" s="326"/>
      <c r="M62" s="325"/>
      <c r="N62" s="327"/>
    </row>
    <row r="63" spans="1:14" ht="14.25" customHeight="1" x14ac:dyDescent="0.2">
      <c r="A63" s="323"/>
      <c r="B63" s="324"/>
      <c r="C63" s="453" t="s">
        <v>319</v>
      </c>
      <c r="D63" s="453"/>
      <c r="E63" s="453"/>
      <c r="F63" s="328"/>
      <c r="G63" s="328"/>
      <c r="H63" s="328"/>
      <c r="I63" s="328"/>
      <c r="J63" s="329">
        <v>157.66</v>
      </c>
      <c r="K63" s="328"/>
      <c r="L63" s="329">
        <v>592.79999999999995</v>
      </c>
      <c r="M63" s="328"/>
      <c r="N63" s="330"/>
    </row>
    <row r="64" spans="1:14" x14ac:dyDescent="0.2">
      <c r="A64" s="323"/>
      <c r="B64" s="324"/>
      <c r="C64" s="448" t="s">
        <v>320</v>
      </c>
      <c r="D64" s="448"/>
      <c r="E64" s="448"/>
      <c r="F64" s="325"/>
      <c r="G64" s="325"/>
      <c r="H64" s="325"/>
      <c r="I64" s="325"/>
      <c r="J64" s="326"/>
      <c r="K64" s="325"/>
      <c r="L64" s="326">
        <v>493.76</v>
      </c>
      <c r="M64" s="325"/>
      <c r="N64" s="327">
        <v>15771</v>
      </c>
    </row>
    <row r="65" spans="1:14" ht="14.25" customHeight="1" x14ac:dyDescent="0.2">
      <c r="A65" s="323"/>
      <c r="B65" s="324"/>
      <c r="C65" s="448" t="s">
        <v>524</v>
      </c>
      <c r="D65" s="448"/>
      <c r="E65" s="448"/>
      <c r="F65" s="325" t="s">
        <v>321</v>
      </c>
      <c r="G65" s="325" t="s">
        <v>525</v>
      </c>
      <c r="H65" s="325"/>
      <c r="I65" s="325" t="s">
        <v>525</v>
      </c>
      <c r="J65" s="326"/>
      <c r="K65" s="325"/>
      <c r="L65" s="326">
        <v>395.01</v>
      </c>
      <c r="M65" s="325"/>
      <c r="N65" s="327">
        <v>12617</v>
      </c>
    </row>
    <row r="66" spans="1:14" ht="14.25" customHeight="1" x14ac:dyDescent="0.2">
      <c r="A66" s="323"/>
      <c r="B66" s="324"/>
      <c r="C66" s="448" t="s">
        <v>526</v>
      </c>
      <c r="D66" s="448"/>
      <c r="E66" s="448"/>
      <c r="F66" s="325" t="s">
        <v>321</v>
      </c>
      <c r="G66" s="325" t="s">
        <v>511</v>
      </c>
      <c r="H66" s="325"/>
      <c r="I66" s="325" t="s">
        <v>511</v>
      </c>
      <c r="J66" s="326"/>
      <c r="K66" s="325"/>
      <c r="L66" s="326">
        <v>222.19</v>
      </c>
      <c r="M66" s="325"/>
      <c r="N66" s="327">
        <v>7097</v>
      </c>
    </row>
    <row r="67" spans="1:14" ht="14.25" customHeight="1" x14ac:dyDescent="0.2">
      <c r="A67" s="331"/>
      <c r="B67" s="332"/>
      <c r="C67" s="452" t="s">
        <v>322</v>
      </c>
      <c r="D67" s="452"/>
      <c r="E67" s="452"/>
      <c r="F67" s="320"/>
      <c r="G67" s="320"/>
      <c r="H67" s="320"/>
      <c r="I67" s="320"/>
      <c r="J67" s="321"/>
      <c r="K67" s="320"/>
      <c r="L67" s="321">
        <v>1210</v>
      </c>
      <c r="M67" s="328"/>
      <c r="N67" s="322">
        <v>36192</v>
      </c>
    </row>
    <row r="68" spans="1:14" ht="22.5" customHeight="1" x14ac:dyDescent="0.2">
      <c r="A68" s="318" t="s">
        <v>324</v>
      </c>
      <c r="B68" s="319" t="s">
        <v>533</v>
      </c>
      <c r="C68" s="452" t="s">
        <v>534</v>
      </c>
      <c r="D68" s="452"/>
      <c r="E68" s="452"/>
      <c r="F68" s="320" t="s">
        <v>522</v>
      </c>
      <c r="G68" s="320"/>
      <c r="H68" s="320"/>
      <c r="I68" s="320" t="s">
        <v>454</v>
      </c>
      <c r="J68" s="321"/>
      <c r="K68" s="320"/>
      <c r="L68" s="321"/>
      <c r="M68" s="320"/>
      <c r="N68" s="322"/>
    </row>
    <row r="69" spans="1:14" x14ac:dyDescent="0.2">
      <c r="A69" s="323"/>
      <c r="B69" s="324" t="s">
        <v>315</v>
      </c>
      <c r="C69" s="448" t="s">
        <v>25</v>
      </c>
      <c r="D69" s="448"/>
      <c r="E69" s="448"/>
      <c r="F69" s="325"/>
      <c r="G69" s="325"/>
      <c r="H69" s="325"/>
      <c r="I69" s="325"/>
      <c r="J69" s="326">
        <v>200.9</v>
      </c>
      <c r="K69" s="325"/>
      <c r="L69" s="326">
        <v>120.54</v>
      </c>
      <c r="M69" s="325" t="s">
        <v>400</v>
      </c>
      <c r="N69" s="327">
        <v>3850</v>
      </c>
    </row>
    <row r="70" spans="1:14" x14ac:dyDescent="0.2">
      <c r="A70" s="323"/>
      <c r="B70" s="324" t="s">
        <v>316</v>
      </c>
      <c r="C70" s="448" t="s">
        <v>4</v>
      </c>
      <c r="D70" s="448"/>
      <c r="E70" s="448"/>
      <c r="F70" s="325"/>
      <c r="G70" s="325"/>
      <c r="H70" s="325"/>
      <c r="I70" s="325"/>
      <c r="J70" s="326">
        <v>38.520000000000003</v>
      </c>
      <c r="K70" s="325"/>
      <c r="L70" s="326">
        <v>23.11</v>
      </c>
      <c r="M70" s="325" t="s">
        <v>476</v>
      </c>
      <c r="N70" s="327">
        <v>165</v>
      </c>
    </row>
    <row r="71" spans="1:14" x14ac:dyDescent="0.2">
      <c r="A71" s="323"/>
      <c r="B71" s="324"/>
      <c r="C71" s="448" t="s">
        <v>317</v>
      </c>
      <c r="D71" s="448"/>
      <c r="E71" s="448"/>
      <c r="F71" s="325" t="s">
        <v>318</v>
      </c>
      <c r="G71" s="325" t="s">
        <v>536</v>
      </c>
      <c r="H71" s="325"/>
      <c r="I71" s="325" t="s">
        <v>1304</v>
      </c>
      <c r="J71" s="326"/>
      <c r="K71" s="325"/>
      <c r="L71" s="326"/>
      <c r="M71" s="325"/>
      <c r="N71" s="327"/>
    </row>
    <row r="72" spans="1:14" ht="14.25" customHeight="1" x14ac:dyDescent="0.2">
      <c r="A72" s="323"/>
      <c r="B72" s="324"/>
      <c r="C72" s="453" t="s">
        <v>319</v>
      </c>
      <c r="D72" s="453"/>
      <c r="E72" s="453"/>
      <c r="F72" s="328"/>
      <c r="G72" s="328"/>
      <c r="H72" s="328"/>
      <c r="I72" s="328"/>
      <c r="J72" s="329">
        <v>239.42</v>
      </c>
      <c r="K72" s="328"/>
      <c r="L72" s="329">
        <v>143.65</v>
      </c>
      <c r="M72" s="328"/>
      <c r="N72" s="330"/>
    </row>
    <row r="73" spans="1:14" x14ac:dyDescent="0.2">
      <c r="A73" s="323"/>
      <c r="B73" s="324"/>
      <c r="C73" s="448" t="s">
        <v>320</v>
      </c>
      <c r="D73" s="448"/>
      <c r="E73" s="448"/>
      <c r="F73" s="325"/>
      <c r="G73" s="325"/>
      <c r="H73" s="325"/>
      <c r="I73" s="325"/>
      <c r="J73" s="326"/>
      <c r="K73" s="325"/>
      <c r="L73" s="326">
        <v>120.54</v>
      </c>
      <c r="M73" s="325"/>
      <c r="N73" s="327">
        <v>3850</v>
      </c>
    </row>
    <row r="74" spans="1:14" ht="14.25" customHeight="1" x14ac:dyDescent="0.2">
      <c r="A74" s="323"/>
      <c r="B74" s="324"/>
      <c r="C74" s="448" t="s">
        <v>524</v>
      </c>
      <c r="D74" s="448"/>
      <c r="E74" s="448"/>
      <c r="F74" s="325" t="s">
        <v>321</v>
      </c>
      <c r="G74" s="325" t="s">
        <v>525</v>
      </c>
      <c r="H74" s="325"/>
      <c r="I74" s="325" t="s">
        <v>525</v>
      </c>
      <c r="J74" s="326"/>
      <c r="K74" s="325"/>
      <c r="L74" s="326">
        <v>96.43</v>
      </c>
      <c r="M74" s="325"/>
      <c r="N74" s="327">
        <v>3080</v>
      </c>
    </row>
    <row r="75" spans="1:14" ht="14.25" customHeight="1" x14ac:dyDescent="0.2">
      <c r="A75" s="323"/>
      <c r="B75" s="324"/>
      <c r="C75" s="448" t="s">
        <v>526</v>
      </c>
      <c r="D75" s="448"/>
      <c r="E75" s="448"/>
      <c r="F75" s="325" t="s">
        <v>321</v>
      </c>
      <c r="G75" s="325" t="s">
        <v>511</v>
      </c>
      <c r="H75" s="325"/>
      <c r="I75" s="325" t="s">
        <v>511</v>
      </c>
      <c r="J75" s="326"/>
      <c r="K75" s="325"/>
      <c r="L75" s="326">
        <v>54.24</v>
      </c>
      <c r="M75" s="325"/>
      <c r="N75" s="327">
        <v>1733</v>
      </c>
    </row>
    <row r="76" spans="1:14" ht="14.25" customHeight="1" x14ac:dyDescent="0.2">
      <c r="A76" s="331"/>
      <c r="B76" s="332"/>
      <c r="C76" s="452" t="s">
        <v>322</v>
      </c>
      <c r="D76" s="452"/>
      <c r="E76" s="452"/>
      <c r="F76" s="320"/>
      <c r="G76" s="320"/>
      <c r="H76" s="320"/>
      <c r="I76" s="320"/>
      <c r="J76" s="321"/>
      <c r="K76" s="320"/>
      <c r="L76" s="321">
        <v>294.32</v>
      </c>
      <c r="M76" s="328"/>
      <c r="N76" s="322">
        <v>8828</v>
      </c>
    </row>
    <row r="77" spans="1:14" ht="22.5" customHeight="1" x14ac:dyDescent="0.2">
      <c r="A77" s="318" t="s">
        <v>327</v>
      </c>
      <c r="B77" s="319" t="s">
        <v>537</v>
      </c>
      <c r="C77" s="452" t="s">
        <v>538</v>
      </c>
      <c r="D77" s="452"/>
      <c r="E77" s="452"/>
      <c r="F77" s="320" t="s">
        <v>539</v>
      </c>
      <c r="G77" s="320"/>
      <c r="H77" s="320"/>
      <c r="I77" s="320" t="s">
        <v>1305</v>
      </c>
      <c r="J77" s="321"/>
      <c r="K77" s="320"/>
      <c r="L77" s="321"/>
      <c r="M77" s="320"/>
      <c r="N77" s="322"/>
    </row>
    <row r="78" spans="1:14" x14ac:dyDescent="0.2">
      <c r="A78" s="323"/>
      <c r="B78" s="324" t="s">
        <v>315</v>
      </c>
      <c r="C78" s="448" t="s">
        <v>25</v>
      </c>
      <c r="D78" s="448"/>
      <c r="E78" s="448"/>
      <c r="F78" s="325"/>
      <c r="G78" s="325"/>
      <c r="H78" s="325"/>
      <c r="I78" s="325"/>
      <c r="J78" s="326">
        <v>132.36000000000001</v>
      </c>
      <c r="K78" s="325"/>
      <c r="L78" s="326">
        <v>36.4</v>
      </c>
      <c r="M78" s="325" t="s">
        <v>400</v>
      </c>
      <c r="N78" s="327">
        <v>1163</v>
      </c>
    </row>
    <row r="79" spans="1:14" x14ac:dyDescent="0.2">
      <c r="A79" s="323"/>
      <c r="B79" s="324" t="s">
        <v>316</v>
      </c>
      <c r="C79" s="448" t="s">
        <v>4</v>
      </c>
      <c r="D79" s="448"/>
      <c r="E79" s="448"/>
      <c r="F79" s="325"/>
      <c r="G79" s="325"/>
      <c r="H79" s="325"/>
      <c r="I79" s="325"/>
      <c r="J79" s="326">
        <v>793.25</v>
      </c>
      <c r="K79" s="325"/>
      <c r="L79" s="326">
        <v>218.14</v>
      </c>
      <c r="M79" s="325" t="s">
        <v>476</v>
      </c>
      <c r="N79" s="327">
        <v>1558</v>
      </c>
    </row>
    <row r="80" spans="1:14" x14ac:dyDescent="0.2">
      <c r="A80" s="323"/>
      <c r="B80" s="324" t="s">
        <v>323</v>
      </c>
      <c r="C80" s="448" t="s">
        <v>325</v>
      </c>
      <c r="D80" s="448"/>
      <c r="E80" s="448"/>
      <c r="F80" s="325"/>
      <c r="G80" s="325"/>
      <c r="H80" s="325"/>
      <c r="I80" s="325"/>
      <c r="J80" s="326">
        <v>134.78</v>
      </c>
      <c r="K80" s="325"/>
      <c r="L80" s="326">
        <v>37.06</v>
      </c>
      <c r="M80" s="325" t="s">
        <v>400</v>
      </c>
      <c r="N80" s="327">
        <v>1184</v>
      </c>
    </row>
    <row r="81" spans="1:14" x14ac:dyDescent="0.2">
      <c r="A81" s="323"/>
      <c r="B81" s="324"/>
      <c r="C81" s="448" t="s">
        <v>317</v>
      </c>
      <c r="D81" s="448"/>
      <c r="E81" s="448"/>
      <c r="F81" s="325" t="s">
        <v>318</v>
      </c>
      <c r="G81" s="325" t="s">
        <v>540</v>
      </c>
      <c r="H81" s="325"/>
      <c r="I81" s="325" t="s">
        <v>1306</v>
      </c>
      <c r="J81" s="326"/>
      <c r="K81" s="325"/>
      <c r="L81" s="326"/>
      <c r="M81" s="325"/>
      <c r="N81" s="327"/>
    </row>
    <row r="82" spans="1:14" x14ac:dyDescent="0.2">
      <c r="A82" s="323"/>
      <c r="B82" s="324"/>
      <c r="C82" s="448" t="s">
        <v>326</v>
      </c>
      <c r="D82" s="448"/>
      <c r="E82" s="448"/>
      <c r="F82" s="325" t="s">
        <v>318</v>
      </c>
      <c r="G82" s="325" t="s">
        <v>541</v>
      </c>
      <c r="H82" s="325"/>
      <c r="I82" s="325" t="s">
        <v>1307</v>
      </c>
      <c r="J82" s="326"/>
      <c r="K82" s="325"/>
      <c r="L82" s="326"/>
      <c r="M82" s="325"/>
      <c r="N82" s="327"/>
    </row>
    <row r="83" spans="1:14" ht="14.25" customHeight="1" x14ac:dyDescent="0.2">
      <c r="A83" s="323"/>
      <c r="B83" s="324"/>
      <c r="C83" s="453" t="s">
        <v>319</v>
      </c>
      <c r="D83" s="453"/>
      <c r="E83" s="453"/>
      <c r="F83" s="328"/>
      <c r="G83" s="328"/>
      <c r="H83" s="328"/>
      <c r="I83" s="328"/>
      <c r="J83" s="329">
        <v>925.61</v>
      </c>
      <c r="K83" s="328"/>
      <c r="L83" s="329">
        <v>254.54</v>
      </c>
      <c r="M83" s="328"/>
      <c r="N83" s="330"/>
    </row>
    <row r="84" spans="1:14" x14ac:dyDescent="0.2">
      <c r="A84" s="323"/>
      <c r="B84" s="324"/>
      <c r="C84" s="448" t="s">
        <v>320</v>
      </c>
      <c r="D84" s="448"/>
      <c r="E84" s="448"/>
      <c r="F84" s="325"/>
      <c r="G84" s="325"/>
      <c r="H84" s="325"/>
      <c r="I84" s="325"/>
      <c r="J84" s="326"/>
      <c r="K84" s="325"/>
      <c r="L84" s="326">
        <v>73.459999999999994</v>
      </c>
      <c r="M84" s="325"/>
      <c r="N84" s="327">
        <v>2347</v>
      </c>
    </row>
    <row r="85" spans="1:14" ht="14.25" customHeight="1" x14ac:dyDescent="0.2">
      <c r="A85" s="323"/>
      <c r="B85" s="324"/>
      <c r="C85" s="448" t="s">
        <v>524</v>
      </c>
      <c r="D85" s="448"/>
      <c r="E85" s="448"/>
      <c r="F85" s="325" t="s">
        <v>321</v>
      </c>
      <c r="G85" s="325" t="s">
        <v>525</v>
      </c>
      <c r="H85" s="325"/>
      <c r="I85" s="325" t="s">
        <v>525</v>
      </c>
      <c r="J85" s="326"/>
      <c r="K85" s="325"/>
      <c r="L85" s="326">
        <v>58.77</v>
      </c>
      <c r="M85" s="325"/>
      <c r="N85" s="327">
        <v>1878</v>
      </c>
    </row>
    <row r="86" spans="1:14" ht="14.25" customHeight="1" x14ac:dyDescent="0.2">
      <c r="A86" s="323"/>
      <c r="B86" s="324"/>
      <c r="C86" s="448" t="s">
        <v>526</v>
      </c>
      <c r="D86" s="448"/>
      <c r="E86" s="448"/>
      <c r="F86" s="325" t="s">
        <v>321</v>
      </c>
      <c r="G86" s="325" t="s">
        <v>511</v>
      </c>
      <c r="H86" s="325"/>
      <c r="I86" s="325" t="s">
        <v>511</v>
      </c>
      <c r="J86" s="326"/>
      <c r="K86" s="325"/>
      <c r="L86" s="326">
        <v>33.06</v>
      </c>
      <c r="M86" s="325"/>
      <c r="N86" s="327">
        <v>1056</v>
      </c>
    </row>
    <row r="87" spans="1:14" ht="14.25" customHeight="1" x14ac:dyDescent="0.2">
      <c r="A87" s="331"/>
      <c r="B87" s="332"/>
      <c r="C87" s="452" t="s">
        <v>322</v>
      </c>
      <c r="D87" s="452"/>
      <c r="E87" s="452"/>
      <c r="F87" s="320"/>
      <c r="G87" s="320"/>
      <c r="H87" s="320"/>
      <c r="I87" s="320"/>
      <c r="J87" s="321"/>
      <c r="K87" s="320"/>
      <c r="L87" s="321">
        <v>346.37</v>
      </c>
      <c r="M87" s="328"/>
      <c r="N87" s="322">
        <v>5655</v>
      </c>
    </row>
    <row r="88" spans="1:14" ht="22.5" customHeight="1" x14ac:dyDescent="0.2">
      <c r="A88" s="318" t="s">
        <v>328</v>
      </c>
      <c r="B88" s="319" t="s">
        <v>542</v>
      </c>
      <c r="C88" s="452" t="s">
        <v>543</v>
      </c>
      <c r="D88" s="452"/>
      <c r="E88" s="452"/>
      <c r="F88" s="320" t="s">
        <v>539</v>
      </c>
      <c r="G88" s="320"/>
      <c r="H88" s="320"/>
      <c r="I88" s="320" t="s">
        <v>1308</v>
      </c>
      <c r="J88" s="321"/>
      <c r="K88" s="320"/>
      <c r="L88" s="321"/>
      <c r="M88" s="320"/>
      <c r="N88" s="322"/>
    </row>
    <row r="89" spans="1:14" x14ac:dyDescent="0.2">
      <c r="A89" s="323"/>
      <c r="B89" s="324" t="s">
        <v>315</v>
      </c>
      <c r="C89" s="448" t="s">
        <v>25</v>
      </c>
      <c r="D89" s="448"/>
      <c r="E89" s="448"/>
      <c r="F89" s="325"/>
      <c r="G89" s="325"/>
      <c r="H89" s="325"/>
      <c r="I89" s="325"/>
      <c r="J89" s="326">
        <v>230.73</v>
      </c>
      <c r="K89" s="325"/>
      <c r="L89" s="326">
        <v>1099.43</v>
      </c>
      <c r="M89" s="325" t="s">
        <v>400</v>
      </c>
      <c r="N89" s="327">
        <v>35116</v>
      </c>
    </row>
    <row r="90" spans="1:14" x14ac:dyDescent="0.2">
      <c r="A90" s="323"/>
      <c r="B90" s="324" t="s">
        <v>316</v>
      </c>
      <c r="C90" s="448" t="s">
        <v>4</v>
      </c>
      <c r="D90" s="448"/>
      <c r="E90" s="448"/>
      <c r="F90" s="325"/>
      <c r="G90" s="325"/>
      <c r="H90" s="325"/>
      <c r="I90" s="325"/>
      <c r="J90" s="326">
        <v>1382.66</v>
      </c>
      <c r="K90" s="325"/>
      <c r="L90" s="326">
        <v>6588.37</v>
      </c>
      <c r="M90" s="325" t="s">
        <v>476</v>
      </c>
      <c r="N90" s="327">
        <v>47041</v>
      </c>
    </row>
    <row r="91" spans="1:14" x14ac:dyDescent="0.2">
      <c r="A91" s="323"/>
      <c r="B91" s="324" t="s">
        <v>323</v>
      </c>
      <c r="C91" s="448" t="s">
        <v>325</v>
      </c>
      <c r="D91" s="448"/>
      <c r="E91" s="448"/>
      <c r="F91" s="325"/>
      <c r="G91" s="325"/>
      <c r="H91" s="325"/>
      <c r="I91" s="325"/>
      <c r="J91" s="326">
        <v>234.92</v>
      </c>
      <c r="K91" s="325"/>
      <c r="L91" s="326">
        <v>1119.3900000000001</v>
      </c>
      <c r="M91" s="325" t="s">
        <v>400</v>
      </c>
      <c r="N91" s="327">
        <v>35753</v>
      </c>
    </row>
    <row r="92" spans="1:14" x14ac:dyDescent="0.2">
      <c r="A92" s="323"/>
      <c r="B92" s="324"/>
      <c r="C92" s="448" t="s">
        <v>317</v>
      </c>
      <c r="D92" s="448"/>
      <c r="E92" s="448"/>
      <c r="F92" s="325" t="s">
        <v>318</v>
      </c>
      <c r="G92" s="325" t="s">
        <v>544</v>
      </c>
      <c r="H92" s="325"/>
      <c r="I92" s="325" t="s">
        <v>1309</v>
      </c>
      <c r="J92" s="326"/>
      <c r="K92" s="325"/>
      <c r="L92" s="326"/>
      <c r="M92" s="325"/>
      <c r="N92" s="327"/>
    </row>
    <row r="93" spans="1:14" x14ac:dyDescent="0.2">
      <c r="A93" s="323"/>
      <c r="B93" s="324"/>
      <c r="C93" s="448" t="s">
        <v>326</v>
      </c>
      <c r="D93" s="448"/>
      <c r="E93" s="448"/>
      <c r="F93" s="325" t="s">
        <v>318</v>
      </c>
      <c r="G93" s="325" t="s">
        <v>540</v>
      </c>
      <c r="H93" s="325"/>
      <c r="I93" s="325" t="s">
        <v>1310</v>
      </c>
      <c r="J93" s="326"/>
      <c r="K93" s="325"/>
      <c r="L93" s="326"/>
      <c r="M93" s="325"/>
      <c r="N93" s="327"/>
    </row>
    <row r="94" spans="1:14" ht="14.25" customHeight="1" x14ac:dyDescent="0.2">
      <c r="A94" s="323"/>
      <c r="B94" s="324"/>
      <c r="C94" s="453" t="s">
        <v>319</v>
      </c>
      <c r="D94" s="453"/>
      <c r="E94" s="453"/>
      <c r="F94" s="328"/>
      <c r="G94" s="328"/>
      <c r="H94" s="328"/>
      <c r="I94" s="328"/>
      <c r="J94" s="329">
        <v>1613.39</v>
      </c>
      <c r="K94" s="328"/>
      <c r="L94" s="329">
        <v>7687.8</v>
      </c>
      <c r="M94" s="328"/>
      <c r="N94" s="330"/>
    </row>
    <row r="95" spans="1:14" x14ac:dyDescent="0.2">
      <c r="A95" s="323"/>
      <c r="B95" s="324"/>
      <c r="C95" s="448" t="s">
        <v>320</v>
      </c>
      <c r="D95" s="448"/>
      <c r="E95" s="448"/>
      <c r="F95" s="325"/>
      <c r="G95" s="325"/>
      <c r="H95" s="325"/>
      <c r="I95" s="325"/>
      <c r="J95" s="326"/>
      <c r="K95" s="325"/>
      <c r="L95" s="326">
        <v>2218.8200000000002</v>
      </c>
      <c r="M95" s="325"/>
      <c r="N95" s="327">
        <v>70869</v>
      </c>
    </row>
    <row r="96" spans="1:14" ht="14.25" customHeight="1" x14ac:dyDescent="0.2">
      <c r="A96" s="323"/>
      <c r="B96" s="324"/>
      <c r="C96" s="448" t="s">
        <v>524</v>
      </c>
      <c r="D96" s="448"/>
      <c r="E96" s="448"/>
      <c r="F96" s="325" t="s">
        <v>321</v>
      </c>
      <c r="G96" s="325" t="s">
        <v>525</v>
      </c>
      <c r="H96" s="325"/>
      <c r="I96" s="325" t="s">
        <v>525</v>
      </c>
      <c r="J96" s="326"/>
      <c r="K96" s="325"/>
      <c r="L96" s="326">
        <v>1775.06</v>
      </c>
      <c r="M96" s="325"/>
      <c r="N96" s="327">
        <v>56695</v>
      </c>
    </row>
    <row r="97" spans="1:14" ht="14.25" customHeight="1" x14ac:dyDescent="0.2">
      <c r="A97" s="323"/>
      <c r="B97" s="324"/>
      <c r="C97" s="448" t="s">
        <v>526</v>
      </c>
      <c r="D97" s="448"/>
      <c r="E97" s="448"/>
      <c r="F97" s="325" t="s">
        <v>321</v>
      </c>
      <c r="G97" s="325" t="s">
        <v>511</v>
      </c>
      <c r="H97" s="325"/>
      <c r="I97" s="325" t="s">
        <v>511</v>
      </c>
      <c r="J97" s="326"/>
      <c r="K97" s="325"/>
      <c r="L97" s="326">
        <v>998.47</v>
      </c>
      <c r="M97" s="325"/>
      <c r="N97" s="327">
        <v>31891</v>
      </c>
    </row>
    <row r="98" spans="1:14" ht="14.25" customHeight="1" x14ac:dyDescent="0.2">
      <c r="A98" s="331"/>
      <c r="B98" s="332"/>
      <c r="C98" s="452" t="s">
        <v>322</v>
      </c>
      <c r="D98" s="452"/>
      <c r="E98" s="452"/>
      <c r="F98" s="320"/>
      <c r="G98" s="320"/>
      <c r="H98" s="320"/>
      <c r="I98" s="320"/>
      <c r="J98" s="321"/>
      <c r="K98" s="320"/>
      <c r="L98" s="321">
        <v>10461.33</v>
      </c>
      <c r="M98" s="328"/>
      <c r="N98" s="322">
        <v>170743</v>
      </c>
    </row>
    <row r="99" spans="1:14" ht="22.5" customHeight="1" x14ac:dyDescent="0.2">
      <c r="A99" s="318" t="s">
        <v>387</v>
      </c>
      <c r="B99" s="319" t="s">
        <v>545</v>
      </c>
      <c r="C99" s="452" t="s">
        <v>546</v>
      </c>
      <c r="D99" s="452"/>
      <c r="E99" s="452"/>
      <c r="F99" s="320" t="s">
        <v>539</v>
      </c>
      <c r="G99" s="320"/>
      <c r="H99" s="320"/>
      <c r="I99" s="320" t="s">
        <v>1311</v>
      </c>
      <c r="J99" s="321"/>
      <c r="K99" s="320"/>
      <c r="L99" s="321"/>
      <c r="M99" s="320"/>
      <c r="N99" s="322"/>
    </row>
    <row r="100" spans="1:14" x14ac:dyDescent="0.2">
      <c r="A100" s="323"/>
      <c r="B100" s="324" t="s">
        <v>315</v>
      </c>
      <c r="C100" s="448" t="s">
        <v>25</v>
      </c>
      <c r="D100" s="448"/>
      <c r="E100" s="448"/>
      <c r="F100" s="325"/>
      <c r="G100" s="325"/>
      <c r="H100" s="325"/>
      <c r="I100" s="325"/>
      <c r="J100" s="326">
        <v>374.71</v>
      </c>
      <c r="K100" s="325"/>
      <c r="L100" s="326">
        <v>226.7</v>
      </c>
      <c r="M100" s="325" t="s">
        <v>400</v>
      </c>
      <c r="N100" s="327">
        <v>7241</v>
      </c>
    </row>
    <row r="101" spans="1:14" x14ac:dyDescent="0.2">
      <c r="A101" s="323"/>
      <c r="B101" s="324" t="s">
        <v>316</v>
      </c>
      <c r="C101" s="448" t="s">
        <v>4</v>
      </c>
      <c r="D101" s="448"/>
      <c r="E101" s="448"/>
      <c r="F101" s="325"/>
      <c r="G101" s="325"/>
      <c r="H101" s="325"/>
      <c r="I101" s="325"/>
      <c r="J101" s="326">
        <v>2242.15</v>
      </c>
      <c r="K101" s="325"/>
      <c r="L101" s="326">
        <v>1356.5</v>
      </c>
      <c r="M101" s="325" t="s">
        <v>476</v>
      </c>
      <c r="N101" s="327">
        <v>9685</v>
      </c>
    </row>
    <row r="102" spans="1:14" x14ac:dyDescent="0.2">
      <c r="A102" s="323"/>
      <c r="B102" s="324" t="s">
        <v>323</v>
      </c>
      <c r="C102" s="448" t="s">
        <v>325</v>
      </c>
      <c r="D102" s="448"/>
      <c r="E102" s="448"/>
      <c r="F102" s="325"/>
      <c r="G102" s="325"/>
      <c r="H102" s="325"/>
      <c r="I102" s="325"/>
      <c r="J102" s="326">
        <v>380.95</v>
      </c>
      <c r="K102" s="325"/>
      <c r="L102" s="326">
        <v>230.47</v>
      </c>
      <c r="M102" s="325" t="s">
        <v>400</v>
      </c>
      <c r="N102" s="327">
        <v>7361</v>
      </c>
    </row>
    <row r="103" spans="1:14" x14ac:dyDescent="0.2">
      <c r="A103" s="323"/>
      <c r="B103" s="324"/>
      <c r="C103" s="448" t="s">
        <v>317</v>
      </c>
      <c r="D103" s="448"/>
      <c r="E103" s="448"/>
      <c r="F103" s="325" t="s">
        <v>318</v>
      </c>
      <c r="G103" s="325" t="s">
        <v>547</v>
      </c>
      <c r="H103" s="325"/>
      <c r="I103" s="325" t="s">
        <v>1312</v>
      </c>
      <c r="J103" s="326"/>
      <c r="K103" s="325"/>
      <c r="L103" s="326"/>
      <c r="M103" s="325"/>
      <c r="N103" s="327"/>
    </row>
    <row r="104" spans="1:14" x14ac:dyDescent="0.2">
      <c r="A104" s="323"/>
      <c r="B104" s="324"/>
      <c r="C104" s="448" t="s">
        <v>326</v>
      </c>
      <c r="D104" s="448"/>
      <c r="E104" s="448"/>
      <c r="F104" s="325" t="s">
        <v>318</v>
      </c>
      <c r="G104" s="325" t="s">
        <v>548</v>
      </c>
      <c r="H104" s="325"/>
      <c r="I104" s="325" t="s">
        <v>1313</v>
      </c>
      <c r="J104" s="326"/>
      <c r="K104" s="325"/>
      <c r="L104" s="326"/>
      <c r="M104" s="325"/>
      <c r="N104" s="327"/>
    </row>
    <row r="105" spans="1:14" ht="14.25" customHeight="1" x14ac:dyDescent="0.2">
      <c r="A105" s="323"/>
      <c r="B105" s="324"/>
      <c r="C105" s="453" t="s">
        <v>319</v>
      </c>
      <c r="D105" s="453"/>
      <c r="E105" s="453"/>
      <c r="F105" s="328"/>
      <c r="G105" s="328"/>
      <c r="H105" s="328"/>
      <c r="I105" s="328"/>
      <c r="J105" s="329">
        <v>2616.86</v>
      </c>
      <c r="K105" s="328"/>
      <c r="L105" s="329">
        <v>1583.2</v>
      </c>
      <c r="M105" s="328"/>
      <c r="N105" s="330"/>
    </row>
    <row r="106" spans="1:14" x14ac:dyDescent="0.2">
      <c r="A106" s="323"/>
      <c r="B106" s="324"/>
      <c r="C106" s="448" t="s">
        <v>320</v>
      </c>
      <c r="D106" s="448"/>
      <c r="E106" s="448"/>
      <c r="F106" s="325"/>
      <c r="G106" s="325"/>
      <c r="H106" s="325"/>
      <c r="I106" s="325"/>
      <c r="J106" s="326"/>
      <c r="K106" s="325"/>
      <c r="L106" s="326">
        <v>457.17</v>
      </c>
      <c r="M106" s="325"/>
      <c r="N106" s="327">
        <v>14602</v>
      </c>
    </row>
    <row r="107" spans="1:14" ht="14.25" customHeight="1" x14ac:dyDescent="0.2">
      <c r="A107" s="323"/>
      <c r="B107" s="324"/>
      <c r="C107" s="448" t="s">
        <v>524</v>
      </c>
      <c r="D107" s="448"/>
      <c r="E107" s="448"/>
      <c r="F107" s="325" t="s">
        <v>321</v>
      </c>
      <c r="G107" s="325" t="s">
        <v>525</v>
      </c>
      <c r="H107" s="325"/>
      <c r="I107" s="325" t="s">
        <v>525</v>
      </c>
      <c r="J107" s="326"/>
      <c r="K107" s="325"/>
      <c r="L107" s="326">
        <v>365.74</v>
      </c>
      <c r="M107" s="325"/>
      <c r="N107" s="327">
        <v>11682</v>
      </c>
    </row>
    <row r="108" spans="1:14" ht="14.25" customHeight="1" x14ac:dyDescent="0.2">
      <c r="A108" s="323"/>
      <c r="B108" s="324"/>
      <c r="C108" s="448" t="s">
        <v>526</v>
      </c>
      <c r="D108" s="448"/>
      <c r="E108" s="448"/>
      <c r="F108" s="325" t="s">
        <v>321</v>
      </c>
      <c r="G108" s="325" t="s">
        <v>511</v>
      </c>
      <c r="H108" s="325"/>
      <c r="I108" s="325" t="s">
        <v>511</v>
      </c>
      <c r="J108" s="326"/>
      <c r="K108" s="325"/>
      <c r="L108" s="326">
        <v>205.73</v>
      </c>
      <c r="M108" s="325"/>
      <c r="N108" s="327">
        <v>6571</v>
      </c>
    </row>
    <row r="109" spans="1:14" ht="14.25" customHeight="1" x14ac:dyDescent="0.2">
      <c r="A109" s="331"/>
      <c r="B109" s="332"/>
      <c r="C109" s="452" t="s">
        <v>322</v>
      </c>
      <c r="D109" s="452"/>
      <c r="E109" s="452"/>
      <c r="F109" s="320"/>
      <c r="G109" s="320"/>
      <c r="H109" s="320"/>
      <c r="I109" s="320"/>
      <c r="J109" s="321"/>
      <c r="K109" s="320"/>
      <c r="L109" s="321">
        <v>2154.67</v>
      </c>
      <c r="M109" s="328"/>
      <c r="N109" s="322">
        <v>35179</v>
      </c>
    </row>
    <row r="110" spans="1:14" ht="22.5" customHeight="1" x14ac:dyDescent="0.2">
      <c r="A110" s="318" t="s">
        <v>388</v>
      </c>
      <c r="B110" s="319" t="s">
        <v>549</v>
      </c>
      <c r="C110" s="452" t="s">
        <v>550</v>
      </c>
      <c r="D110" s="452"/>
      <c r="E110" s="452"/>
      <c r="F110" s="320" t="s">
        <v>522</v>
      </c>
      <c r="G110" s="320"/>
      <c r="H110" s="320"/>
      <c r="I110" s="320" t="s">
        <v>1305</v>
      </c>
      <c r="J110" s="321"/>
      <c r="K110" s="320"/>
      <c r="L110" s="321"/>
      <c r="M110" s="320"/>
      <c r="N110" s="322"/>
    </row>
    <row r="111" spans="1:14" x14ac:dyDescent="0.2">
      <c r="A111" s="323"/>
      <c r="B111" s="324" t="s">
        <v>315</v>
      </c>
      <c r="C111" s="448" t="s">
        <v>25</v>
      </c>
      <c r="D111" s="448"/>
      <c r="E111" s="448"/>
      <c r="F111" s="325"/>
      <c r="G111" s="325"/>
      <c r="H111" s="325"/>
      <c r="I111" s="325"/>
      <c r="J111" s="326">
        <v>116.98</v>
      </c>
      <c r="K111" s="325"/>
      <c r="L111" s="326">
        <v>32.17</v>
      </c>
      <c r="M111" s="325" t="s">
        <v>400</v>
      </c>
      <c r="N111" s="327">
        <v>1028</v>
      </c>
    </row>
    <row r="112" spans="1:14" x14ac:dyDescent="0.2">
      <c r="A112" s="323"/>
      <c r="B112" s="324" t="s">
        <v>316</v>
      </c>
      <c r="C112" s="448" t="s">
        <v>4</v>
      </c>
      <c r="D112" s="448"/>
      <c r="E112" s="448"/>
      <c r="F112" s="325"/>
      <c r="G112" s="325"/>
      <c r="H112" s="325"/>
      <c r="I112" s="325"/>
      <c r="J112" s="326">
        <v>25.21</v>
      </c>
      <c r="K112" s="325"/>
      <c r="L112" s="326">
        <v>6.93</v>
      </c>
      <c r="M112" s="325" t="s">
        <v>476</v>
      </c>
      <c r="N112" s="327">
        <v>49</v>
      </c>
    </row>
    <row r="113" spans="1:14" x14ac:dyDescent="0.2">
      <c r="A113" s="323"/>
      <c r="B113" s="324"/>
      <c r="C113" s="448" t="s">
        <v>317</v>
      </c>
      <c r="D113" s="448"/>
      <c r="E113" s="448"/>
      <c r="F113" s="325" t="s">
        <v>318</v>
      </c>
      <c r="G113" s="325" t="s">
        <v>532</v>
      </c>
      <c r="H113" s="325"/>
      <c r="I113" s="325" t="s">
        <v>1314</v>
      </c>
      <c r="J113" s="326"/>
      <c r="K113" s="325"/>
      <c r="L113" s="326"/>
      <c r="M113" s="325"/>
      <c r="N113" s="327"/>
    </row>
    <row r="114" spans="1:14" ht="14.25" customHeight="1" x14ac:dyDescent="0.2">
      <c r="A114" s="323"/>
      <c r="B114" s="324"/>
      <c r="C114" s="453" t="s">
        <v>319</v>
      </c>
      <c r="D114" s="453"/>
      <c r="E114" s="453"/>
      <c r="F114" s="328"/>
      <c r="G114" s="328"/>
      <c r="H114" s="328"/>
      <c r="I114" s="328"/>
      <c r="J114" s="329">
        <v>142.19</v>
      </c>
      <c r="K114" s="328"/>
      <c r="L114" s="329">
        <v>39.1</v>
      </c>
      <c r="M114" s="328"/>
      <c r="N114" s="330"/>
    </row>
    <row r="115" spans="1:14" x14ac:dyDescent="0.2">
      <c r="A115" s="323"/>
      <c r="B115" s="324"/>
      <c r="C115" s="448" t="s">
        <v>320</v>
      </c>
      <c r="D115" s="448"/>
      <c r="E115" s="448"/>
      <c r="F115" s="325"/>
      <c r="G115" s="325"/>
      <c r="H115" s="325"/>
      <c r="I115" s="325"/>
      <c r="J115" s="326"/>
      <c r="K115" s="325"/>
      <c r="L115" s="326">
        <v>32.17</v>
      </c>
      <c r="M115" s="325"/>
      <c r="N115" s="327">
        <v>1028</v>
      </c>
    </row>
    <row r="116" spans="1:14" ht="14.25" customHeight="1" x14ac:dyDescent="0.2">
      <c r="A116" s="323"/>
      <c r="B116" s="324"/>
      <c r="C116" s="448" t="s">
        <v>524</v>
      </c>
      <c r="D116" s="448"/>
      <c r="E116" s="448"/>
      <c r="F116" s="325" t="s">
        <v>321</v>
      </c>
      <c r="G116" s="325" t="s">
        <v>525</v>
      </c>
      <c r="H116" s="325"/>
      <c r="I116" s="325" t="s">
        <v>525</v>
      </c>
      <c r="J116" s="326"/>
      <c r="K116" s="325"/>
      <c r="L116" s="326">
        <v>25.74</v>
      </c>
      <c r="M116" s="325"/>
      <c r="N116" s="327">
        <v>822</v>
      </c>
    </row>
    <row r="117" spans="1:14" ht="14.25" customHeight="1" x14ac:dyDescent="0.2">
      <c r="A117" s="323"/>
      <c r="B117" s="324"/>
      <c r="C117" s="448" t="s">
        <v>526</v>
      </c>
      <c r="D117" s="448"/>
      <c r="E117" s="448"/>
      <c r="F117" s="325" t="s">
        <v>321</v>
      </c>
      <c r="G117" s="325" t="s">
        <v>511</v>
      </c>
      <c r="H117" s="325"/>
      <c r="I117" s="325" t="s">
        <v>511</v>
      </c>
      <c r="J117" s="326"/>
      <c r="K117" s="325"/>
      <c r="L117" s="326">
        <v>14.48</v>
      </c>
      <c r="M117" s="325"/>
      <c r="N117" s="327">
        <v>463</v>
      </c>
    </row>
    <row r="118" spans="1:14" ht="14.25" customHeight="1" x14ac:dyDescent="0.2">
      <c r="A118" s="331"/>
      <c r="B118" s="332"/>
      <c r="C118" s="452" t="s">
        <v>322</v>
      </c>
      <c r="D118" s="452"/>
      <c r="E118" s="452"/>
      <c r="F118" s="320"/>
      <c r="G118" s="320"/>
      <c r="H118" s="320"/>
      <c r="I118" s="320"/>
      <c r="J118" s="321"/>
      <c r="K118" s="320"/>
      <c r="L118" s="321">
        <v>79.319999999999993</v>
      </c>
      <c r="M118" s="328"/>
      <c r="N118" s="322">
        <v>2362</v>
      </c>
    </row>
    <row r="119" spans="1:14" ht="22.5" customHeight="1" x14ac:dyDescent="0.2">
      <c r="A119" s="318" t="s">
        <v>389</v>
      </c>
      <c r="B119" s="319" t="s">
        <v>551</v>
      </c>
      <c r="C119" s="452" t="s">
        <v>552</v>
      </c>
      <c r="D119" s="452"/>
      <c r="E119" s="452"/>
      <c r="F119" s="320" t="s">
        <v>522</v>
      </c>
      <c r="G119" s="320"/>
      <c r="H119" s="320"/>
      <c r="I119" s="320" t="s">
        <v>1301</v>
      </c>
      <c r="J119" s="321"/>
      <c r="K119" s="320"/>
      <c r="L119" s="321"/>
      <c r="M119" s="320"/>
      <c r="N119" s="322"/>
    </row>
    <row r="120" spans="1:14" x14ac:dyDescent="0.2">
      <c r="A120" s="323"/>
      <c r="B120" s="324" t="s">
        <v>315</v>
      </c>
      <c r="C120" s="448" t="s">
        <v>25</v>
      </c>
      <c r="D120" s="448"/>
      <c r="E120" s="448"/>
      <c r="F120" s="325"/>
      <c r="G120" s="325"/>
      <c r="H120" s="325"/>
      <c r="I120" s="325"/>
      <c r="J120" s="326">
        <v>251.42</v>
      </c>
      <c r="K120" s="325"/>
      <c r="L120" s="326">
        <v>248.91</v>
      </c>
      <c r="M120" s="325" t="s">
        <v>400</v>
      </c>
      <c r="N120" s="327">
        <v>7950</v>
      </c>
    </row>
    <row r="121" spans="1:14" x14ac:dyDescent="0.2">
      <c r="A121" s="323"/>
      <c r="B121" s="324" t="s">
        <v>316</v>
      </c>
      <c r="C121" s="448" t="s">
        <v>4</v>
      </c>
      <c r="D121" s="448"/>
      <c r="E121" s="448"/>
      <c r="F121" s="325"/>
      <c r="G121" s="325"/>
      <c r="H121" s="325"/>
      <c r="I121" s="325"/>
      <c r="J121" s="326">
        <v>54.14</v>
      </c>
      <c r="K121" s="325"/>
      <c r="L121" s="326">
        <v>53.6</v>
      </c>
      <c r="M121" s="325" t="s">
        <v>476</v>
      </c>
      <c r="N121" s="327">
        <v>383</v>
      </c>
    </row>
    <row r="122" spans="1:14" x14ac:dyDescent="0.2">
      <c r="A122" s="323"/>
      <c r="B122" s="324"/>
      <c r="C122" s="448" t="s">
        <v>317</v>
      </c>
      <c r="D122" s="448"/>
      <c r="E122" s="448"/>
      <c r="F122" s="325" t="s">
        <v>318</v>
      </c>
      <c r="G122" s="325" t="s">
        <v>553</v>
      </c>
      <c r="H122" s="325"/>
      <c r="I122" s="325" t="s">
        <v>1315</v>
      </c>
      <c r="J122" s="326"/>
      <c r="K122" s="325"/>
      <c r="L122" s="326"/>
      <c r="M122" s="325"/>
      <c r="N122" s="327"/>
    </row>
    <row r="123" spans="1:14" ht="14.25" customHeight="1" x14ac:dyDescent="0.2">
      <c r="A123" s="323"/>
      <c r="B123" s="324"/>
      <c r="C123" s="453" t="s">
        <v>319</v>
      </c>
      <c r="D123" s="453"/>
      <c r="E123" s="453"/>
      <c r="F123" s="328"/>
      <c r="G123" s="328"/>
      <c r="H123" s="328"/>
      <c r="I123" s="328"/>
      <c r="J123" s="329">
        <v>305.56</v>
      </c>
      <c r="K123" s="328"/>
      <c r="L123" s="329">
        <v>302.51</v>
      </c>
      <c r="M123" s="328"/>
      <c r="N123" s="330"/>
    </row>
    <row r="124" spans="1:14" x14ac:dyDescent="0.2">
      <c r="A124" s="323"/>
      <c r="B124" s="324"/>
      <c r="C124" s="448" t="s">
        <v>320</v>
      </c>
      <c r="D124" s="448"/>
      <c r="E124" s="448"/>
      <c r="F124" s="325"/>
      <c r="G124" s="325"/>
      <c r="H124" s="325"/>
      <c r="I124" s="325"/>
      <c r="J124" s="326"/>
      <c r="K124" s="325"/>
      <c r="L124" s="326">
        <v>248.91</v>
      </c>
      <c r="M124" s="325"/>
      <c r="N124" s="327">
        <v>7950</v>
      </c>
    </row>
    <row r="125" spans="1:14" ht="14.25" customHeight="1" x14ac:dyDescent="0.2">
      <c r="A125" s="323"/>
      <c r="B125" s="324"/>
      <c r="C125" s="448" t="s">
        <v>524</v>
      </c>
      <c r="D125" s="448"/>
      <c r="E125" s="448"/>
      <c r="F125" s="325" t="s">
        <v>321</v>
      </c>
      <c r="G125" s="325" t="s">
        <v>525</v>
      </c>
      <c r="H125" s="325"/>
      <c r="I125" s="325" t="s">
        <v>525</v>
      </c>
      <c r="J125" s="326"/>
      <c r="K125" s="325"/>
      <c r="L125" s="326">
        <v>199.13</v>
      </c>
      <c r="M125" s="325"/>
      <c r="N125" s="327">
        <v>6360</v>
      </c>
    </row>
    <row r="126" spans="1:14" ht="14.25" customHeight="1" x14ac:dyDescent="0.2">
      <c r="A126" s="323"/>
      <c r="B126" s="324"/>
      <c r="C126" s="448" t="s">
        <v>526</v>
      </c>
      <c r="D126" s="448"/>
      <c r="E126" s="448"/>
      <c r="F126" s="325" t="s">
        <v>321</v>
      </c>
      <c r="G126" s="325" t="s">
        <v>511</v>
      </c>
      <c r="H126" s="325"/>
      <c r="I126" s="325" t="s">
        <v>511</v>
      </c>
      <c r="J126" s="326"/>
      <c r="K126" s="325"/>
      <c r="L126" s="326">
        <v>112.01</v>
      </c>
      <c r="M126" s="325"/>
      <c r="N126" s="327">
        <v>3578</v>
      </c>
    </row>
    <row r="127" spans="1:14" ht="14.25" customHeight="1" x14ac:dyDescent="0.2">
      <c r="A127" s="331"/>
      <c r="B127" s="332"/>
      <c r="C127" s="452" t="s">
        <v>322</v>
      </c>
      <c r="D127" s="452"/>
      <c r="E127" s="452"/>
      <c r="F127" s="320"/>
      <c r="G127" s="320"/>
      <c r="H127" s="320"/>
      <c r="I127" s="320"/>
      <c r="J127" s="321"/>
      <c r="K127" s="320"/>
      <c r="L127" s="321">
        <v>613.65</v>
      </c>
      <c r="M127" s="328"/>
      <c r="N127" s="322">
        <v>18271</v>
      </c>
    </row>
    <row r="128" spans="1:14" ht="22.5" customHeight="1" x14ac:dyDescent="0.2">
      <c r="A128" s="318" t="s">
        <v>390</v>
      </c>
      <c r="B128" s="319" t="s">
        <v>554</v>
      </c>
      <c r="C128" s="452" t="s">
        <v>555</v>
      </c>
      <c r="D128" s="452"/>
      <c r="E128" s="452"/>
      <c r="F128" s="320" t="s">
        <v>522</v>
      </c>
      <c r="G128" s="320"/>
      <c r="H128" s="320"/>
      <c r="I128" s="320" t="s">
        <v>1316</v>
      </c>
      <c r="J128" s="321"/>
      <c r="K128" s="320"/>
      <c r="L128" s="321"/>
      <c r="M128" s="320"/>
      <c r="N128" s="322"/>
    </row>
    <row r="129" spans="1:14" x14ac:dyDescent="0.2">
      <c r="A129" s="323"/>
      <c r="B129" s="324" t="s">
        <v>315</v>
      </c>
      <c r="C129" s="448" t="s">
        <v>25</v>
      </c>
      <c r="D129" s="448"/>
      <c r="E129" s="448"/>
      <c r="F129" s="325"/>
      <c r="G129" s="325"/>
      <c r="H129" s="325"/>
      <c r="I129" s="325"/>
      <c r="J129" s="326">
        <v>423.41</v>
      </c>
      <c r="K129" s="325"/>
      <c r="L129" s="326">
        <v>1598.37</v>
      </c>
      <c r="M129" s="325" t="s">
        <v>400</v>
      </c>
      <c r="N129" s="327">
        <v>51052</v>
      </c>
    </row>
    <row r="130" spans="1:14" x14ac:dyDescent="0.2">
      <c r="A130" s="323"/>
      <c r="B130" s="324" t="s">
        <v>316</v>
      </c>
      <c r="C130" s="448" t="s">
        <v>4</v>
      </c>
      <c r="D130" s="448"/>
      <c r="E130" s="448"/>
      <c r="F130" s="325"/>
      <c r="G130" s="325"/>
      <c r="H130" s="325"/>
      <c r="I130" s="325"/>
      <c r="J130" s="326">
        <v>91.2</v>
      </c>
      <c r="K130" s="325"/>
      <c r="L130" s="326">
        <v>344.28</v>
      </c>
      <c r="M130" s="325" t="s">
        <v>476</v>
      </c>
      <c r="N130" s="327">
        <v>2458</v>
      </c>
    </row>
    <row r="131" spans="1:14" x14ac:dyDescent="0.2">
      <c r="A131" s="323"/>
      <c r="B131" s="324"/>
      <c r="C131" s="448" t="s">
        <v>317</v>
      </c>
      <c r="D131" s="448"/>
      <c r="E131" s="448"/>
      <c r="F131" s="325" t="s">
        <v>318</v>
      </c>
      <c r="G131" s="325" t="s">
        <v>556</v>
      </c>
      <c r="H131" s="325"/>
      <c r="I131" s="325" t="s">
        <v>1317</v>
      </c>
      <c r="J131" s="326"/>
      <c r="K131" s="325"/>
      <c r="L131" s="326"/>
      <c r="M131" s="325"/>
      <c r="N131" s="327"/>
    </row>
    <row r="132" spans="1:14" ht="14.25" customHeight="1" x14ac:dyDescent="0.2">
      <c r="A132" s="323"/>
      <c r="B132" s="324"/>
      <c r="C132" s="453" t="s">
        <v>319</v>
      </c>
      <c r="D132" s="453"/>
      <c r="E132" s="453"/>
      <c r="F132" s="328"/>
      <c r="G132" s="328"/>
      <c r="H132" s="328"/>
      <c r="I132" s="328"/>
      <c r="J132" s="329">
        <v>514.61</v>
      </c>
      <c r="K132" s="328"/>
      <c r="L132" s="329">
        <v>1942.65</v>
      </c>
      <c r="M132" s="328"/>
      <c r="N132" s="330"/>
    </row>
    <row r="133" spans="1:14" x14ac:dyDescent="0.2">
      <c r="A133" s="323"/>
      <c r="B133" s="324"/>
      <c r="C133" s="448" t="s">
        <v>320</v>
      </c>
      <c r="D133" s="448"/>
      <c r="E133" s="448"/>
      <c r="F133" s="325"/>
      <c r="G133" s="325"/>
      <c r="H133" s="325"/>
      <c r="I133" s="325"/>
      <c r="J133" s="326"/>
      <c r="K133" s="325"/>
      <c r="L133" s="326">
        <v>1598.37</v>
      </c>
      <c r="M133" s="325"/>
      <c r="N133" s="327">
        <v>51052</v>
      </c>
    </row>
    <row r="134" spans="1:14" ht="14.25" customHeight="1" x14ac:dyDescent="0.2">
      <c r="A134" s="323"/>
      <c r="B134" s="324"/>
      <c r="C134" s="448" t="s">
        <v>524</v>
      </c>
      <c r="D134" s="448"/>
      <c r="E134" s="448"/>
      <c r="F134" s="325" t="s">
        <v>321</v>
      </c>
      <c r="G134" s="325" t="s">
        <v>525</v>
      </c>
      <c r="H134" s="325"/>
      <c r="I134" s="325" t="s">
        <v>525</v>
      </c>
      <c r="J134" s="326"/>
      <c r="K134" s="325"/>
      <c r="L134" s="326">
        <v>1278.7</v>
      </c>
      <c r="M134" s="325"/>
      <c r="N134" s="327">
        <v>40842</v>
      </c>
    </row>
    <row r="135" spans="1:14" ht="14.25" customHeight="1" x14ac:dyDescent="0.2">
      <c r="A135" s="323"/>
      <c r="B135" s="324"/>
      <c r="C135" s="448" t="s">
        <v>526</v>
      </c>
      <c r="D135" s="448"/>
      <c r="E135" s="448"/>
      <c r="F135" s="325" t="s">
        <v>321</v>
      </c>
      <c r="G135" s="325" t="s">
        <v>511</v>
      </c>
      <c r="H135" s="325"/>
      <c r="I135" s="325" t="s">
        <v>511</v>
      </c>
      <c r="J135" s="326"/>
      <c r="K135" s="325"/>
      <c r="L135" s="326">
        <v>719.27</v>
      </c>
      <c r="M135" s="325"/>
      <c r="N135" s="327">
        <v>22973</v>
      </c>
    </row>
    <row r="136" spans="1:14" ht="14.25" customHeight="1" x14ac:dyDescent="0.2">
      <c r="A136" s="331"/>
      <c r="B136" s="332"/>
      <c r="C136" s="452" t="s">
        <v>322</v>
      </c>
      <c r="D136" s="452"/>
      <c r="E136" s="452"/>
      <c r="F136" s="320"/>
      <c r="G136" s="320"/>
      <c r="H136" s="320"/>
      <c r="I136" s="320"/>
      <c r="J136" s="321"/>
      <c r="K136" s="320"/>
      <c r="L136" s="321">
        <v>3940.62</v>
      </c>
      <c r="M136" s="328"/>
      <c r="N136" s="322">
        <v>117325</v>
      </c>
    </row>
    <row r="137" spans="1:14" ht="22.5" customHeight="1" x14ac:dyDescent="0.2">
      <c r="A137" s="318" t="s">
        <v>391</v>
      </c>
      <c r="B137" s="319" t="s">
        <v>557</v>
      </c>
      <c r="C137" s="452" t="s">
        <v>558</v>
      </c>
      <c r="D137" s="452"/>
      <c r="E137" s="452"/>
      <c r="F137" s="320" t="s">
        <v>522</v>
      </c>
      <c r="G137" s="320"/>
      <c r="H137" s="320"/>
      <c r="I137" s="320" t="s">
        <v>1311</v>
      </c>
      <c r="J137" s="321"/>
      <c r="K137" s="320"/>
      <c r="L137" s="321"/>
      <c r="M137" s="320"/>
      <c r="N137" s="322"/>
    </row>
    <row r="138" spans="1:14" x14ac:dyDescent="0.2">
      <c r="A138" s="323"/>
      <c r="B138" s="324" t="s">
        <v>315</v>
      </c>
      <c r="C138" s="448" t="s">
        <v>25</v>
      </c>
      <c r="D138" s="448"/>
      <c r="E138" s="448"/>
      <c r="F138" s="325"/>
      <c r="G138" s="325"/>
      <c r="H138" s="325"/>
      <c r="I138" s="325"/>
      <c r="J138" s="326">
        <v>714.84</v>
      </c>
      <c r="K138" s="325"/>
      <c r="L138" s="326">
        <v>432.48</v>
      </c>
      <c r="M138" s="325" t="s">
        <v>400</v>
      </c>
      <c r="N138" s="327">
        <v>13813</v>
      </c>
    </row>
    <row r="139" spans="1:14" x14ac:dyDescent="0.2">
      <c r="A139" s="323"/>
      <c r="B139" s="324" t="s">
        <v>316</v>
      </c>
      <c r="C139" s="448" t="s">
        <v>4</v>
      </c>
      <c r="D139" s="448"/>
      <c r="E139" s="448"/>
      <c r="F139" s="325"/>
      <c r="G139" s="325"/>
      <c r="H139" s="325"/>
      <c r="I139" s="325"/>
      <c r="J139" s="326">
        <v>151.32</v>
      </c>
      <c r="K139" s="325"/>
      <c r="L139" s="326">
        <v>91.55</v>
      </c>
      <c r="M139" s="325" t="s">
        <v>476</v>
      </c>
      <c r="N139" s="327">
        <v>654</v>
      </c>
    </row>
    <row r="140" spans="1:14" x14ac:dyDescent="0.2">
      <c r="A140" s="323"/>
      <c r="B140" s="324"/>
      <c r="C140" s="448" t="s">
        <v>317</v>
      </c>
      <c r="D140" s="448"/>
      <c r="E140" s="448"/>
      <c r="F140" s="325" t="s">
        <v>318</v>
      </c>
      <c r="G140" s="325" t="s">
        <v>559</v>
      </c>
      <c r="H140" s="325"/>
      <c r="I140" s="325" t="s">
        <v>1318</v>
      </c>
      <c r="J140" s="326"/>
      <c r="K140" s="325"/>
      <c r="L140" s="326"/>
      <c r="M140" s="325"/>
      <c r="N140" s="327"/>
    </row>
    <row r="141" spans="1:14" ht="14.25" customHeight="1" x14ac:dyDescent="0.2">
      <c r="A141" s="323"/>
      <c r="B141" s="324"/>
      <c r="C141" s="453" t="s">
        <v>319</v>
      </c>
      <c r="D141" s="453"/>
      <c r="E141" s="453"/>
      <c r="F141" s="328"/>
      <c r="G141" s="328"/>
      <c r="H141" s="328"/>
      <c r="I141" s="328"/>
      <c r="J141" s="329">
        <v>866.16</v>
      </c>
      <c r="K141" s="328"/>
      <c r="L141" s="329">
        <v>524.03</v>
      </c>
      <c r="M141" s="328"/>
      <c r="N141" s="330"/>
    </row>
    <row r="142" spans="1:14" x14ac:dyDescent="0.2">
      <c r="A142" s="323"/>
      <c r="B142" s="324"/>
      <c r="C142" s="448" t="s">
        <v>320</v>
      </c>
      <c r="D142" s="448"/>
      <c r="E142" s="448"/>
      <c r="F142" s="325"/>
      <c r="G142" s="325"/>
      <c r="H142" s="325"/>
      <c r="I142" s="325"/>
      <c r="J142" s="326"/>
      <c r="K142" s="325"/>
      <c r="L142" s="326">
        <v>432.48</v>
      </c>
      <c r="M142" s="325"/>
      <c r="N142" s="327">
        <v>13813</v>
      </c>
    </row>
    <row r="143" spans="1:14" ht="14.25" customHeight="1" x14ac:dyDescent="0.2">
      <c r="A143" s="323"/>
      <c r="B143" s="324"/>
      <c r="C143" s="448" t="s">
        <v>524</v>
      </c>
      <c r="D143" s="448"/>
      <c r="E143" s="448"/>
      <c r="F143" s="325" t="s">
        <v>321</v>
      </c>
      <c r="G143" s="325" t="s">
        <v>525</v>
      </c>
      <c r="H143" s="325"/>
      <c r="I143" s="325" t="s">
        <v>525</v>
      </c>
      <c r="J143" s="326"/>
      <c r="K143" s="325"/>
      <c r="L143" s="326">
        <v>345.98</v>
      </c>
      <c r="M143" s="325"/>
      <c r="N143" s="327">
        <v>11050</v>
      </c>
    </row>
    <row r="144" spans="1:14" ht="14.25" customHeight="1" x14ac:dyDescent="0.2">
      <c r="A144" s="323"/>
      <c r="B144" s="324"/>
      <c r="C144" s="448" t="s">
        <v>526</v>
      </c>
      <c r="D144" s="448"/>
      <c r="E144" s="448"/>
      <c r="F144" s="325" t="s">
        <v>321</v>
      </c>
      <c r="G144" s="325" t="s">
        <v>511</v>
      </c>
      <c r="H144" s="325"/>
      <c r="I144" s="325" t="s">
        <v>511</v>
      </c>
      <c r="J144" s="326"/>
      <c r="K144" s="325"/>
      <c r="L144" s="326">
        <v>194.62</v>
      </c>
      <c r="M144" s="325"/>
      <c r="N144" s="327">
        <v>6216</v>
      </c>
    </row>
    <row r="145" spans="1:14" ht="14.25" customHeight="1" x14ac:dyDescent="0.2">
      <c r="A145" s="331"/>
      <c r="B145" s="332"/>
      <c r="C145" s="452" t="s">
        <v>322</v>
      </c>
      <c r="D145" s="452"/>
      <c r="E145" s="452"/>
      <c r="F145" s="320"/>
      <c r="G145" s="320"/>
      <c r="H145" s="320"/>
      <c r="I145" s="320"/>
      <c r="J145" s="321"/>
      <c r="K145" s="320"/>
      <c r="L145" s="321">
        <v>1064.6300000000001</v>
      </c>
      <c r="M145" s="328"/>
      <c r="N145" s="322">
        <v>31733</v>
      </c>
    </row>
    <row r="146" spans="1:14" ht="22.5" customHeight="1" x14ac:dyDescent="0.2">
      <c r="A146" s="318" t="s">
        <v>392</v>
      </c>
      <c r="B146" s="319" t="s">
        <v>560</v>
      </c>
      <c r="C146" s="452" t="s">
        <v>561</v>
      </c>
      <c r="D146" s="452"/>
      <c r="E146" s="452"/>
      <c r="F146" s="320" t="s">
        <v>562</v>
      </c>
      <c r="G146" s="320"/>
      <c r="H146" s="320"/>
      <c r="I146" s="320" t="s">
        <v>1319</v>
      </c>
      <c r="J146" s="321"/>
      <c r="K146" s="320"/>
      <c r="L146" s="321"/>
      <c r="M146" s="320"/>
      <c r="N146" s="322"/>
    </row>
    <row r="147" spans="1:14" x14ac:dyDescent="0.2">
      <c r="A147" s="323"/>
      <c r="B147" s="324" t="s">
        <v>316</v>
      </c>
      <c r="C147" s="448" t="s">
        <v>4</v>
      </c>
      <c r="D147" s="448"/>
      <c r="E147" s="448"/>
      <c r="F147" s="325"/>
      <c r="G147" s="325"/>
      <c r="H147" s="325"/>
      <c r="I147" s="325"/>
      <c r="J147" s="326">
        <v>246.27</v>
      </c>
      <c r="K147" s="325"/>
      <c r="L147" s="326">
        <v>311.52999999999997</v>
      </c>
      <c r="M147" s="325" t="s">
        <v>476</v>
      </c>
      <c r="N147" s="327">
        <v>2224</v>
      </c>
    </row>
    <row r="148" spans="1:14" x14ac:dyDescent="0.2">
      <c r="A148" s="323"/>
      <c r="B148" s="324" t="s">
        <v>323</v>
      </c>
      <c r="C148" s="448" t="s">
        <v>325</v>
      </c>
      <c r="D148" s="448"/>
      <c r="E148" s="448"/>
      <c r="F148" s="325"/>
      <c r="G148" s="325"/>
      <c r="H148" s="325"/>
      <c r="I148" s="325"/>
      <c r="J148" s="326">
        <v>37.549999999999997</v>
      </c>
      <c r="K148" s="325"/>
      <c r="L148" s="326">
        <v>47.5</v>
      </c>
      <c r="M148" s="325" t="s">
        <v>400</v>
      </c>
      <c r="N148" s="327">
        <v>1517</v>
      </c>
    </row>
    <row r="149" spans="1:14" x14ac:dyDescent="0.2">
      <c r="A149" s="323"/>
      <c r="B149" s="324"/>
      <c r="C149" s="448" t="s">
        <v>326</v>
      </c>
      <c r="D149" s="448"/>
      <c r="E149" s="448"/>
      <c r="F149" s="325" t="s">
        <v>318</v>
      </c>
      <c r="G149" s="325" t="s">
        <v>563</v>
      </c>
      <c r="H149" s="325"/>
      <c r="I149" s="325" t="s">
        <v>1320</v>
      </c>
      <c r="J149" s="326"/>
      <c r="K149" s="325"/>
      <c r="L149" s="326"/>
      <c r="M149" s="325"/>
      <c r="N149" s="327"/>
    </row>
    <row r="150" spans="1:14" ht="14.25" customHeight="1" x14ac:dyDescent="0.2">
      <c r="A150" s="323"/>
      <c r="B150" s="324"/>
      <c r="C150" s="453" t="s">
        <v>319</v>
      </c>
      <c r="D150" s="453"/>
      <c r="E150" s="453"/>
      <c r="F150" s="328"/>
      <c r="G150" s="328"/>
      <c r="H150" s="328"/>
      <c r="I150" s="328"/>
      <c r="J150" s="329">
        <v>246.27</v>
      </c>
      <c r="K150" s="328"/>
      <c r="L150" s="329">
        <v>311.52999999999997</v>
      </c>
      <c r="M150" s="328"/>
      <c r="N150" s="330"/>
    </row>
    <row r="151" spans="1:14" x14ac:dyDescent="0.2">
      <c r="A151" s="323"/>
      <c r="B151" s="324"/>
      <c r="C151" s="448" t="s">
        <v>320</v>
      </c>
      <c r="D151" s="448"/>
      <c r="E151" s="448"/>
      <c r="F151" s="325"/>
      <c r="G151" s="325"/>
      <c r="H151" s="325"/>
      <c r="I151" s="325"/>
      <c r="J151" s="326"/>
      <c r="K151" s="325"/>
      <c r="L151" s="326">
        <v>47.5</v>
      </c>
      <c r="M151" s="325"/>
      <c r="N151" s="327">
        <v>1517</v>
      </c>
    </row>
    <row r="152" spans="1:14" ht="14.25" customHeight="1" x14ac:dyDescent="0.2">
      <c r="A152" s="323"/>
      <c r="B152" s="324"/>
      <c r="C152" s="448" t="s">
        <v>524</v>
      </c>
      <c r="D152" s="448"/>
      <c r="E152" s="448"/>
      <c r="F152" s="325" t="s">
        <v>321</v>
      </c>
      <c r="G152" s="325" t="s">
        <v>525</v>
      </c>
      <c r="H152" s="325"/>
      <c r="I152" s="325" t="s">
        <v>525</v>
      </c>
      <c r="J152" s="326"/>
      <c r="K152" s="325"/>
      <c r="L152" s="326">
        <v>38</v>
      </c>
      <c r="M152" s="325"/>
      <c r="N152" s="327">
        <v>1214</v>
      </c>
    </row>
    <row r="153" spans="1:14" ht="14.25" customHeight="1" x14ac:dyDescent="0.2">
      <c r="A153" s="323"/>
      <c r="B153" s="324"/>
      <c r="C153" s="448" t="s">
        <v>526</v>
      </c>
      <c r="D153" s="448"/>
      <c r="E153" s="448"/>
      <c r="F153" s="325" t="s">
        <v>321</v>
      </c>
      <c r="G153" s="325" t="s">
        <v>511</v>
      </c>
      <c r="H153" s="325"/>
      <c r="I153" s="325" t="s">
        <v>511</v>
      </c>
      <c r="J153" s="326"/>
      <c r="K153" s="325"/>
      <c r="L153" s="326">
        <v>21.38</v>
      </c>
      <c r="M153" s="325"/>
      <c r="N153" s="327">
        <v>683</v>
      </c>
    </row>
    <row r="154" spans="1:14" ht="14.25" customHeight="1" x14ac:dyDescent="0.2">
      <c r="A154" s="331"/>
      <c r="B154" s="332"/>
      <c r="C154" s="452" t="s">
        <v>322</v>
      </c>
      <c r="D154" s="452"/>
      <c r="E154" s="452"/>
      <c r="F154" s="320"/>
      <c r="G154" s="320"/>
      <c r="H154" s="320"/>
      <c r="I154" s="320"/>
      <c r="J154" s="321"/>
      <c r="K154" s="320"/>
      <c r="L154" s="321">
        <v>370.91</v>
      </c>
      <c r="M154" s="328"/>
      <c r="N154" s="322">
        <v>4121</v>
      </c>
    </row>
    <row r="155" spans="1:14" ht="22.5" customHeight="1" x14ac:dyDescent="0.2">
      <c r="A155" s="318" t="s">
        <v>393</v>
      </c>
      <c r="B155" s="319" t="s">
        <v>564</v>
      </c>
      <c r="C155" s="452" t="s">
        <v>565</v>
      </c>
      <c r="D155" s="452"/>
      <c r="E155" s="452"/>
      <c r="F155" s="320" t="s">
        <v>562</v>
      </c>
      <c r="G155" s="320"/>
      <c r="H155" s="320"/>
      <c r="I155" s="320" t="s">
        <v>1316</v>
      </c>
      <c r="J155" s="321"/>
      <c r="K155" s="320"/>
      <c r="L155" s="321"/>
      <c r="M155" s="320"/>
      <c r="N155" s="322"/>
    </row>
    <row r="156" spans="1:14" x14ac:dyDescent="0.2">
      <c r="A156" s="323"/>
      <c r="B156" s="324" t="s">
        <v>316</v>
      </c>
      <c r="C156" s="448" t="s">
        <v>4</v>
      </c>
      <c r="D156" s="448"/>
      <c r="E156" s="448"/>
      <c r="F156" s="325"/>
      <c r="G156" s="325"/>
      <c r="H156" s="325"/>
      <c r="I156" s="325"/>
      <c r="J156" s="326">
        <v>417.85</v>
      </c>
      <c r="K156" s="325"/>
      <c r="L156" s="326">
        <v>1577.38</v>
      </c>
      <c r="M156" s="325" t="s">
        <v>476</v>
      </c>
      <c r="N156" s="327">
        <v>11262</v>
      </c>
    </row>
    <row r="157" spans="1:14" x14ac:dyDescent="0.2">
      <c r="A157" s="323"/>
      <c r="B157" s="324" t="s">
        <v>323</v>
      </c>
      <c r="C157" s="448" t="s">
        <v>325</v>
      </c>
      <c r="D157" s="448"/>
      <c r="E157" s="448"/>
      <c r="F157" s="325"/>
      <c r="G157" s="325"/>
      <c r="H157" s="325"/>
      <c r="I157" s="325"/>
      <c r="J157" s="326">
        <v>63.71</v>
      </c>
      <c r="K157" s="325"/>
      <c r="L157" s="326">
        <v>240.51</v>
      </c>
      <c r="M157" s="325" t="s">
        <v>400</v>
      </c>
      <c r="N157" s="327">
        <v>7682</v>
      </c>
    </row>
    <row r="158" spans="1:14" x14ac:dyDescent="0.2">
      <c r="A158" s="323"/>
      <c r="B158" s="324"/>
      <c r="C158" s="448" t="s">
        <v>326</v>
      </c>
      <c r="D158" s="448"/>
      <c r="E158" s="448"/>
      <c r="F158" s="325" t="s">
        <v>318</v>
      </c>
      <c r="G158" s="325" t="s">
        <v>566</v>
      </c>
      <c r="H158" s="325"/>
      <c r="I158" s="325" t="s">
        <v>1321</v>
      </c>
      <c r="J158" s="326"/>
      <c r="K158" s="325"/>
      <c r="L158" s="326"/>
      <c r="M158" s="325"/>
      <c r="N158" s="327"/>
    </row>
    <row r="159" spans="1:14" ht="14.25" customHeight="1" x14ac:dyDescent="0.2">
      <c r="A159" s="323"/>
      <c r="B159" s="324"/>
      <c r="C159" s="453" t="s">
        <v>319</v>
      </c>
      <c r="D159" s="453"/>
      <c r="E159" s="453"/>
      <c r="F159" s="328"/>
      <c r="G159" s="328"/>
      <c r="H159" s="328"/>
      <c r="I159" s="328"/>
      <c r="J159" s="329">
        <v>417.85</v>
      </c>
      <c r="K159" s="328"/>
      <c r="L159" s="329">
        <v>1577.38</v>
      </c>
      <c r="M159" s="328"/>
      <c r="N159" s="330"/>
    </row>
    <row r="160" spans="1:14" x14ac:dyDescent="0.2">
      <c r="A160" s="323"/>
      <c r="B160" s="324"/>
      <c r="C160" s="448" t="s">
        <v>320</v>
      </c>
      <c r="D160" s="448"/>
      <c r="E160" s="448"/>
      <c r="F160" s="325"/>
      <c r="G160" s="325"/>
      <c r="H160" s="325"/>
      <c r="I160" s="325"/>
      <c r="J160" s="326"/>
      <c r="K160" s="325"/>
      <c r="L160" s="326">
        <v>240.51</v>
      </c>
      <c r="M160" s="325"/>
      <c r="N160" s="327">
        <v>7682</v>
      </c>
    </row>
    <row r="161" spans="1:14" ht="14.25" customHeight="1" x14ac:dyDescent="0.2">
      <c r="A161" s="323"/>
      <c r="B161" s="324"/>
      <c r="C161" s="448" t="s">
        <v>524</v>
      </c>
      <c r="D161" s="448"/>
      <c r="E161" s="448"/>
      <c r="F161" s="325" t="s">
        <v>321</v>
      </c>
      <c r="G161" s="325" t="s">
        <v>525</v>
      </c>
      <c r="H161" s="325"/>
      <c r="I161" s="325" t="s">
        <v>525</v>
      </c>
      <c r="J161" s="326"/>
      <c r="K161" s="325"/>
      <c r="L161" s="326">
        <v>192.41</v>
      </c>
      <c r="M161" s="325"/>
      <c r="N161" s="327">
        <v>6146</v>
      </c>
    </row>
    <row r="162" spans="1:14" ht="14.25" customHeight="1" x14ac:dyDescent="0.2">
      <c r="A162" s="323"/>
      <c r="B162" s="324"/>
      <c r="C162" s="448" t="s">
        <v>526</v>
      </c>
      <c r="D162" s="448"/>
      <c r="E162" s="448"/>
      <c r="F162" s="325" t="s">
        <v>321</v>
      </c>
      <c r="G162" s="325" t="s">
        <v>511</v>
      </c>
      <c r="H162" s="325"/>
      <c r="I162" s="325" t="s">
        <v>511</v>
      </c>
      <c r="J162" s="326"/>
      <c r="K162" s="325"/>
      <c r="L162" s="326">
        <v>108.23</v>
      </c>
      <c r="M162" s="325"/>
      <c r="N162" s="327">
        <v>3457</v>
      </c>
    </row>
    <row r="163" spans="1:14" ht="14.25" customHeight="1" x14ac:dyDescent="0.2">
      <c r="A163" s="331"/>
      <c r="B163" s="332"/>
      <c r="C163" s="452" t="s">
        <v>322</v>
      </c>
      <c r="D163" s="452"/>
      <c r="E163" s="452"/>
      <c r="F163" s="320"/>
      <c r="G163" s="320"/>
      <c r="H163" s="320"/>
      <c r="I163" s="320"/>
      <c r="J163" s="321"/>
      <c r="K163" s="320"/>
      <c r="L163" s="321">
        <v>1878.02</v>
      </c>
      <c r="M163" s="328"/>
      <c r="N163" s="322">
        <v>20865</v>
      </c>
    </row>
    <row r="164" spans="1:14" ht="22.5" customHeight="1" x14ac:dyDescent="0.2">
      <c r="A164" s="318" t="s">
        <v>394</v>
      </c>
      <c r="B164" s="319" t="s">
        <v>567</v>
      </c>
      <c r="C164" s="452" t="s">
        <v>568</v>
      </c>
      <c r="D164" s="452"/>
      <c r="E164" s="452"/>
      <c r="F164" s="320" t="s">
        <v>562</v>
      </c>
      <c r="G164" s="320"/>
      <c r="H164" s="320"/>
      <c r="I164" s="320" t="s">
        <v>1311</v>
      </c>
      <c r="J164" s="321"/>
      <c r="K164" s="320"/>
      <c r="L164" s="321"/>
      <c r="M164" s="320"/>
      <c r="N164" s="322"/>
    </row>
    <row r="165" spans="1:14" x14ac:dyDescent="0.2">
      <c r="A165" s="323"/>
      <c r="B165" s="324" t="s">
        <v>316</v>
      </c>
      <c r="C165" s="448" t="s">
        <v>4</v>
      </c>
      <c r="D165" s="448"/>
      <c r="E165" s="448"/>
      <c r="F165" s="325"/>
      <c r="G165" s="325"/>
      <c r="H165" s="325"/>
      <c r="I165" s="325"/>
      <c r="J165" s="326">
        <v>677.24</v>
      </c>
      <c r="K165" s="325"/>
      <c r="L165" s="326">
        <v>409.73</v>
      </c>
      <c r="M165" s="325" t="s">
        <v>476</v>
      </c>
      <c r="N165" s="327">
        <v>2925</v>
      </c>
    </row>
    <row r="166" spans="1:14" x14ac:dyDescent="0.2">
      <c r="A166" s="323"/>
      <c r="B166" s="324" t="s">
        <v>323</v>
      </c>
      <c r="C166" s="448" t="s">
        <v>325</v>
      </c>
      <c r="D166" s="448"/>
      <c r="E166" s="448"/>
      <c r="F166" s="325"/>
      <c r="G166" s="325"/>
      <c r="H166" s="325"/>
      <c r="I166" s="325"/>
      <c r="J166" s="326">
        <v>103.27</v>
      </c>
      <c r="K166" s="325"/>
      <c r="L166" s="326">
        <v>62.48</v>
      </c>
      <c r="M166" s="325" t="s">
        <v>400</v>
      </c>
      <c r="N166" s="327">
        <v>1996</v>
      </c>
    </row>
    <row r="167" spans="1:14" x14ac:dyDescent="0.2">
      <c r="A167" s="323"/>
      <c r="B167" s="324"/>
      <c r="C167" s="448" t="s">
        <v>326</v>
      </c>
      <c r="D167" s="448"/>
      <c r="E167" s="448"/>
      <c r="F167" s="325" t="s">
        <v>318</v>
      </c>
      <c r="G167" s="325" t="s">
        <v>569</v>
      </c>
      <c r="H167" s="325"/>
      <c r="I167" s="325" t="s">
        <v>1322</v>
      </c>
      <c r="J167" s="326"/>
      <c r="K167" s="325"/>
      <c r="L167" s="326"/>
      <c r="M167" s="325"/>
      <c r="N167" s="327"/>
    </row>
    <row r="168" spans="1:14" ht="14.25" customHeight="1" x14ac:dyDescent="0.2">
      <c r="A168" s="323"/>
      <c r="B168" s="324"/>
      <c r="C168" s="453" t="s">
        <v>319</v>
      </c>
      <c r="D168" s="453"/>
      <c r="E168" s="453"/>
      <c r="F168" s="328"/>
      <c r="G168" s="328"/>
      <c r="H168" s="328"/>
      <c r="I168" s="328"/>
      <c r="J168" s="329">
        <v>677.24</v>
      </c>
      <c r="K168" s="328"/>
      <c r="L168" s="329">
        <v>409.73</v>
      </c>
      <c r="M168" s="328"/>
      <c r="N168" s="330"/>
    </row>
    <row r="169" spans="1:14" x14ac:dyDescent="0.2">
      <c r="A169" s="323"/>
      <c r="B169" s="324"/>
      <c r="C169" s="448" t="s">
        <v>320</v>
      </c>
      <c r="D169" s="448"/>
      <c r="E169" s="448"/>
      <c r="F169" s="325"/>
      <c r="G169" s="325"/>
      <c r="H169" s="325"/>
      <c r="I169" s="325"/>
      <c r="J169" s="326"/>
      <c r="K169" s="325"/>
      <c r="L169" s="326">
        <v>62.48</v>
      </c>
      <c r="M169" s="325"/>
      <c r="N169" s="327">
        <v>1996</v>
      </c>
    </row>
    <row r="170" spans="1:14" ht="14.25" customHeight="1" x14ac:dyDescent="0.2">
      <c r="A170" s="323"/>
      <c r="B170" s="324"/>
      <c r="C170" s="448" t="s">
        <v>524</v>
      </c>
      <c r="D170" s="448"/>
      <c r="E170" s="448"/>
      <c r="F170" s="325" t="s">
        <v>321</v>
      </c>
      <c r="G170" s="325" t="s">
        <v>525</v>
      </c>
      <c r="H170" s="325"/>
      <c r="I170" s="325" t="s">
        <v>525</v>
      </c>
      <c r="J170" s="326"/>
      <c r="K170" s="325"/>
      <c r="L170" s="326">
        <v>49.98</v>
      </c>
      <c r="M170" s="325"/>
      <c r="N170" s="327">
        <v>1597</v>
      </c>
    </row>
    <row r="171" spans="1:14" ht="14.25" customHeight="1" x14ac:dyDescent="0.2">
      <c r="A171" s="323"/>
      <c r="B171" s="324"/>
      <c r="C171" s="448" t="s">
        <v>526</v>
      </c>
      <c r="D171" s="448"/>
      <c r="E171" s="448"/>
      <c r="F171" s="325" t="s">
        <v>321</v>
      </c>
      <c r="G171" s="325" t="s">
        <v>511</v>
      </c>
      <c r="H171" s="325"/>
      <c r="I171" s="325" t="s">
        <v>511</v>
      </c>
      <c r="J171" s="326"/>
      <c r="K171" s="325"/>
      <c r="L171" s="326">
        <v>28.12</v>
      </c>
      <c r="M171" s="325"/>
      <c r="N171" s="327">
        <v>898</v>
      </c>
    </row>
    <row r="172" spans="1:14" ht="14.25" customHeight="1" x14ac:dyDescent="0.2">
      <c r="A172" s="331"/>
      <c r="B172" s="332"/>
      <c r="C172" s="452" t="s">
        <v>322</v>
      </c>
      <c r="D172" s="452"/>
      <c r="E172" s="452"/>
      <c r="F172" s="320"/>
      <c r="G172" s="320"/>
      <c r="H172" s="320"/>
      <c r="I172" s="320"/>
      <c r="J172" s="321"/>
      <c r="K172" s="320"/>
      <c r="L172" s="321">
        <v>487.83</v>
      </c>
      <c r="M172" s="328"/>
      <c r="N172" s="322">
        <v>5420</v>
      </c>
    </row>
    <row r="173" spans="1:14" x14ac:dyDescent="0.2">
      <c r="A173" s="333"/>
      <c r="B173" s="332"/>
      <c r="C173" s="332"/>
      <c r="D173" s="332"/>
      <c r="E173" s="332"/>
      <c r="F173" s="333"/>
      <c r="G173" s="333"/>
      <c r="H173" s="333"/>
      <c r="I173" s="333"/>
      <c r="J173" s="334"/>
      <c r="K173" s="333"/>
      <c r="L173" s="334"/>
      <c r="M173" s="325"/>
      <c r="N173" s="334"/>
    </row>
    <row r="174" spans="1:14" x14ac:dyDescent="0.2">
      <c r="A174" s="288"/>
      <c r="B174" s="296"/>
      <c r="C174" s="296"/>
      <c r="D174" s="296"/>
      <c r="E174" s="296"/>
      <c r="F174" s="296"/>
      <c r="G174" s="296"/>
      <c r="H174" s="296"/>
      <c r="I174" s="296"/>
      <c r="J174" s="296"/>
      <c r="K174" s="296"/>
      <c r="L174" s="335"/>
      <c r="M174" s="336"/>
      <c r="N174" s="337"/>
    </row>
    <row r="175" spans="1:14" ht="14.25" customHeight="1" x14ac:dyDescent="0.2">
      <c r="A175" s="338"/>
      <c r="B175" s="339"/>
      <c r="C175" s="452" t="s">
        <v>333</v>
      </c>
      <c r="D175" s="452"/>
      <c r="E175" s="452"/>
      <c r="F175" s="452"/>
      <c r="G175" s="452"/>
      <c r="H175" s="452"/>
      <c r="I175" s="452"/>
      <c r="J175" s="452"/>
      <c r="K175" s="452"/>
      <c r="L175" s="340"/>
      <c r="M175" s="341"/>
      <c r="N175" s="342"/>
    </row>
    <row r="176" spans="1:14" ht="14.25" customHeight="1" x14ac:dyDescent="0.2">
      <c r="A176" s="343"/>
      <c r="B176" s="324"/>
      <c r="C176" s="448" t="s">
        <v>334</v>
      </c>
      <c r="D176" s="448"/>
      <c r="E176" s="448"/>
      <c r="F176" s="448"/>
      <c r="G176" s="448"/>
      <c r="H176" s="448"/>
      <c r="I176" s="448"/>
      <c r="J176" s="448"/>
      <c r="K176" s="448"/>
      <c r="L176" s="344">
        <v>15483.18</v>
      </c>
      <c r="M176" s="345"/>
      <c r="N176" s="346">
        <v>219288</v>
      </c>
    </row>
    <row r="177" spans="1:14" ht="14.25" customHeight="1" x14ac:dyDescent="0.2">
      <c r="A177" s="343"/>
      <c r="B177" s="324"/>
      <c r="C177" s="448" t="s">
        <v>335</v>
      </c>
      <c r="D177" s="448"/>
      <c r="E177" s="448"/>
      <c r="F177" s="448"/>
      <c r="G177" s="448"/>
      <c r="H177" s="448"/>
      <c r="I177" s="448"/>
      <c r="J177" s="448"/>
      <c r="K177" s="448"/>
      <c r="L177" s="344"/>
      <c r="M177" s="345"/>
      <c r="N177" s="346"/>
    </row>
    <row r="178" spans="1:14" ht="14.25" customHeight="1" x14ac:dyDescent="0.2">
      <c r="A178" s="343"/>
      <c r="B178" s="324"/>
      <c r="C178" s="448" t="s">
        <v>336</v>
      </c>
      <c r="D178" s="448"/>
      <c r="E178" s="448"/>
      <c r="F178" s="448"/>
      <c r="G178" s="448"/>
      <c r="H178" s="448"/>
      <c r="I178" s="448"/>
      <c r="J178" s="448"/>
      <c r="K178" s="448"/>
      <c r="L178" s="344">
        <v>4384.63</v>
      </c>
      <c r="M178" s="345"/>
      <c r="N178" s="346">
        <v>140046</v>
      </c>
    </row>
    <row r="179" spans="1:14" ht="14.25" customHeight="1" x14ac:dyDescent="0.2">
      <c r="A179" s="343"/>
      <c r="B179" s="324"/>
      <c r="C179" s="448" t="s">
        <v>337</v>
      </c>
      <c r="D179" s="448"/>
      <c r="E179" s="448"/>
      <c r="F179" s="448"/>
      <c r="G179" s="448"/>
      <c r="H179" s="448"/>
      <c r="I179" s="448"/>
      <c r="J179" s="448"/>
      <c r="K179" s="448"/>
      <c r="L179" s="344">
        <v>11098.55</v>
      </c>
      <c r="M179" s="345"/>
      <c r="N179" s="346">
        <v>79242</v>
      </c>
    </row>
    <row r="180" spans="1:14" ht="14.25" customHeight="1" x14ac:dyDescent="0.2">
      <c r="A180" s="343"/>
      <c r="B180" s="324"/>
      <c r="C180" s="448" t="s">
        <v>338</v>
      </c>
      <c r="D180" s="448"/>
      <c r="E180" s="448"/>
      <c r="F180" s="448"/>
      <c r="G180" s="448"/>
      <c r="H180" s="448"/>
      <c r="I180" s="448"/>
      <c r="J180" s="448"/>
      <c r="K180" s="448"/>
      <c r="L180" s="344">
        <v>1737.41</v>
      </c>
      <c r="M180" s="345"/>
      <c r="N180" s="346">
        <v>55493</v>
      </c>
    </row>
    <row r="181" spans="1:14" ht="14.25" customHeight="1" x14ac:dyDescent="0.2">
      <c r="A181" s="343"/>
      <c r="B181" s="324"/>
      <c r="C181" s="448" t="s">
        <v>339</v>
      </c>
      <c r="D181" s="448"/>
      <c r="E181" s="448"/>
      <c r="F181" s="448"/>
      <c r="G181" s="448"/>
      <c r="H181" s="448"/>
      <c r="I181" s="448"/>
      <c r="J181" s="448"/>
      <c r="K181" s="448"/>
      <c r="L181" s="344">
        <v>23135.77</v>
      </c>
      <c r="M181" s="345"/>
      <c r="N181" s="346">
        <v>463715</v>
      </c>
    </row>
    <row r="182" spans="1:14" ht="14.25" customHeight="1" x14ac:dyDescent="0.2">
      <c r="A182" s="343"/>
      <c r="B182" s="324"/>
      <c r="C182" s="448" t="s">
        <v>335</v>
      </c>
      <c r="D182" s="448"/>
      <c r="E182" s="448"/>
      <c r="F182" s="448"/>
      <c r="G182" s="448"/>
      <c r="H182" s="448"/>
      <c r="I182" s="448"/>
      <c r="J182" s="448"/>
      <c r="K182" s="448"/>
      <c r="L182" s="344"/>
      <c r="M182" s="345"/>
      <c r="N182" s="346"/>
    </row>
    <row r="183" spans="1:14" ht="14.25" customHeight="1" x14ac:dyDescent="0.2">
      <c r="A183" s="343"/>
      <c r="B183" s="324"/>
      <c r="C183" s="448" t="s">
        <v>340</v>
      </c>
      <c r="D183" s="448"/>
      <c r="E183" s="448"/>
      <c r="F183" s="448"/>
      <c r="G183" s="448"/>
      <c r="H183" s="448"/>
      <c r="I183" s="448"/>
      <c r="J183" s="448"/>
      <c r="K183" s="448"/>
      <c r="L183" s="344">
        <v>4384.63</v>
      </c>
      <c r="M183" s="345"/>
      <c r="N183" s="346">
        <v>140046</v>
      </c>
    </row>
    <row r="184" spans="1:14" ht="14.25" customHeight="1" x14ac:dyDescent="0.2">
      <c r="A184" s="343"/>
      <c r="B184" s="324"/>
      <c r="C184" s="448" t="s">
        <v>341</v>
      </c>
      <c r="D184" s="448"/>
      <c r="E184" s="448"/>
      <c r="F184" s="448"/>
      <c r="G184" s="448"/>
      <c r="H184" s="448"/>
      <c r="I184" s="448"/>
      <c r="J184" s="448"/>
      <c r="K184" s="448"/>
      <c r="L184" s="344">
        <v>11098.55</v>
      </c>
      <c r="M184" s="345"/>
      <c r="N184" s="346">
        <v>79242</v>
      </c>
    </row>
    <row r="185" spans="1:14" ht="14.25" customHeight="1" x14ac:dyDescent="0.2">
      <c r="A185" s="343"/>
      <c r="B185" s="324"/>
      <c r="C185" s="448" t="s">
        <v>342</v>
      </c>
      <c r="D185" s="448"/>
      <c r="E185" s="448"/>
      <c r="F185" s="448"/>
      <c r="G185" s="448"/>
      <c r="H185" s="448"/>
      <c r="I185" s="448"/>
      <c r="J185" s="448"/>
      <c r="K185" s="448"/>
      <c r="L185" s="344">
        <v>1737.41</v>
      </c>
      <c r="M185" s="345"/>
      <c r="N185" s="346">
        <v>55493</v>
      </c>
    </row>
    <row r="186" spans="1:14" ht="14.25" customHeight="1" x14ac:dyDescent="0.2">
      <c r="A186" s="343"/>
      <c r="B186" s="324"/>
      <c r="C186" s="448" t="s">
        <v>343</v>
      </c>
      <c r="D186" s="448"/>
      <c r="E186" s="448"/>
      <c r="F186" s="448"/>
      <c r="G186" s="448"/>
      <c r="H186" s="448"/>
      <c r="I186" s="448"/>
      <c r="J186" s="448"/>
      <c r="K186" s="448"/>
      <c r="L186" s="344">
        <v>4897.6400000000003</v>
      </c>
      <c r="M186" s="345"/>
      <c r="N186" s="346">
        <v>156433</v>
      </c>
    </row>
    <row r="187" spans="1:14" ht="14.25" customHeight="1" x14ac:dyDescent="0.2">
      <c r="A187" s="343"/>
      <c r="B187" s="324"/>
      <c r="C187" s="448" t="s">
        <v>344</v>
      </c>
      <c r="D187" s="448"/>
      <c r="E187" s="448"/>
      <c r="F187" s="448"/>
      <c r="G187" s="448"/>
      <c r="H187" s="448"/>
      <c r="I187" s="448"/>
      <c r="J187" s="448"/>
      <c r="K187" s="448"/>
      <c r="L187" s="344">
        <v>2754.95</v>
      </c>
      <c r="M187" s="345"/>
      <c r="N187" s="346">
        <v>87994</v>
      </c>
    </row>
    <row r="188" spans="1:14" ht="14.25" customHeight="1" x14ac:dyDescent="0.2">
      <c r="A188" s="343"/>
      <c r="B188" s="324"/>
      <c r="C188" s="448" t="s">
        <v>345</v>
      </c>
      <c r="D188" s="448"/>
      <c r="E188" s="448"/>
      <c r="F188" s="448"/>
      <c r="G188" s="448"/>
      <c r="H188" s="448"/>
      <c r="I188" s="448"/>
      <c r="J188" s="448"/>
      <c r="K188" s="448"/>
      <c r="L188" s="344">
        <v>6122.04</v>
      </c>
      <c r="M188" s="345"/>
      <c r="N188" s="346">
        <v>195539</v>
      </c>
    </row>
    <row r="189" spans="1:14" ht="14.25" customHeight="1" x14ac:dyDescent="0.2">
      <c r="A189" s="343"/>
      <c r="B189" s="324"/>
      <c r="C189" s="448" t="s">
        <v>346</v>
      </c>
      <c r="D189" s="448"/>
      <c r="E189" s="448"/>
      <c r="F189" s="448"/>
      <c r="G189" s="448"/>
      <c r="H189" s="448"/>
      <c r="I189" s="448"/>
      <c r="J189" s="448"/>
      <c r="K189" s="448"/>
      <c r="L189" s="344">
        <v>4897.6400000000003</v>
      </c>
      <c r="M189" s="345"/>
      <c r="N189" s="346">
        <v>156433</v>
      </c>
    </row>
    <row r="190" spans="1:14" ht="14.25" customHeight="1" x14ac:dyDescent="0.2">
      <c r="A190" s="343"/>
      <c r="B190" s="324"/>
      <c r="C190" s="448" t="s">
        <v>347</v>
      </c>
      <c r="D190" s="448"/>
      <c r="E190" s="448"/>
      <c r="F190" s="448"/>
      <c r="G190" s="448"/>
      <c r="H190" s="448"/>
      <c r="I190" s="448"/>
      <c r="J190" s="448"/>
      <c r="K190" s="448"/>
      <c r="L190" s="344">
        <v>2754.95</v>
      </c>
      <c r="M190" s="345"/>
      <c r="N190" s="346">
        <v>87994</v>
      </c>
    </row>
    <row r="191" spans="1:14" ht="14.25" customHeight="1" x14ac:dyDescent="0.2">
      <c r="A191" s="343"/>
      <c r="B191" s="334"/>
      <c r="C191" s="449" t="s">
        <v>348</v>
      </c>
      <c r="D191" s="449"/>
      <c r="E191" s="449"/>
      <c r="F191" s="449"/>
      <c r="G191" s="449"/>
      <c r="H191" s="449"/>
      <c r="I191" s="449"/>
      <c r="J191" s="449"/>
      <c r="K191" s="449"/>
      <c r="L191" s="347">
        <v>23135.77</v>
      </c>
      <c r="M191" s="291"/>
      <c r="N191" s="348">
        <v>463715</v>
      </c>
    </row>
    <row r="192" spans="1:14" x14ac:dyDescent="0.2">
      <c r="A192" s="288"/>
      <c r="B192" s="334"/>
      <c r="C192" s="332"/>
      <c r="D192" s="332"/>
      <c r="E192" s="332"/>
      <c r="F192" s="332"/>
      <c r="G192" s="332"/>
      <c r="H192" s="332"/>
      <c r="I192" s="332"/>
      <c r="J192" s="332"/>
      <c r="K192" s="332"/>
      <c r="L192" s="347"/>
      <c r="M192" s="349"/>
      <c r="N192" s="350"/>
    </row>
    <row r="193" spans="1:14" x14ac:dyDescent="0.2">
      <c r="A193" s="351"/>
      <c r="B193" s="351"/>
      <c r="C193" s="351"/>
      <c r="D193" s="351"/>
      <c r="E193" s="351"/>
      <c r="F193" s="351"/>
      <c r="G193" s="351"/>
      <c r="H193" s="351"/>
      <c r="I193" s="351"/>
      <c r="J193" s="351"/>
      <c r="K193" s="351"/>
      <c r="L193" s="351"/>
      <c r="M193" s="351"/>
      <c r="N193" s="351"/>
    </row>
    <row r="194" spans="1:14" x14ac:dyDescent="0.2">
      <c r="A194" s="288"/>
      <c r="B194" s="352" t="s">
        <v>350</v>
      </c>
      <c r="C194" s="451" t="s">
        <v>570</v>
      </c>
      <c r="D194" s="451"/>
      <c r="E194" s="451"/>
      <c r="F194" s="451"/>
      <c r="G194" s="451"/>
      <c r="H194" s="451"/>
      <c r="I194" s="451"/>
      <c r="J194" s="451"/>
      <c r="K194" s="451"/>
      <c r="L194" s="451"/>
      <c r="M194" s="288"/>
      <c r="N194" s="288"/>
    </row>
    <row r="195" spans="1:14" x14ac:dyDescent="0.2">
      <c r="A195" s="288"/>
      <c r="B195" s="290"/>
      <c r="C195" s="450" t="s">
        <v>351</v>
      </c>
      <c r="D195" s="450"/>
      <c r="E195" s="450"/>
      <c r="F195" s="450"/>
      <c r="G195" s="450"/>
      <c r="H195" s="450"/>
      <c r="I195" s="450"/>
      <c r="J195" s="450"/>
      <c r="K195" s="450"/>
      <c r="L195" s="450"/>
      <c r="M195" s="288"/>
      <c r="N195" s="288"/>
    </row>
    <row r="196" spans="1:14" x14ac:dyDescent="0.2">
      <c r="A196" s="288"/>
      <c r="B196" s="352" t="s">
        <v>352</v>
      </c>
      <c r="C196" s="451" t="s">
        <v>571</v>
      </c>
      <c r="D196" s="451"/>
      <c r="E196" s="451"/>
      <c r="F196" s="451"/>
      <c r="G196" s="451"/>
      <c r="H196" s="451"/>
      <c r="I196" s="451"/>
      <c r="J196" s="451"/>
      <c r="K196" s="451"/>
      <c r="L196" s="451"/>
      <c r="M196" s="288"/>
      <c r="N196" s="288"/>
    </row>
    <row r="197" spans="1:14" x14ac:dyDescent="0.2">
      <c r="A197" s="288"/>
      <c r="B197" s="288"/>
      <c r="C197" s="450" t="s">
        <v>351</v>
      </c>
      <c r="D197" s="450"/>
      <c r="E197" s="450"/>
      <c r="F197" s="450"/>
      <c r="G197" s="450"/>
      <c r="H197" s="450"/>
      <c r="I197" s="450"/>
      <c r="J197" s="450"/>
      <c r="K197" s="450"/>
      <c r="L197" s="450"/>
      <c r="M197" s="288"/>
      <c r="N197" s="288"/>
    </row>
    <row r="198" spans="1:14" x14ac:dyDescent="0.2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</row>
    <row r="199" spans="1:14" x14ac:dyDescent="0.2">
      <c r="A199" s="134"/>
      <c r="B199" s="275"/>
      <c r="C199" s="134"/>
      <c r="D199" s="275"/>
      <c r="E199" s="134"/>
      <c r="F199" s="275"/>
      <c r="G199" s="134"/>
      <c r="H199" s="134"/>
      <c r="I199" s="134"/>
      <c r="J199" s="134"/>
      <c r="K199" s="134"/>
      <c r="L199" s="134"/>
      <c r="M199" s="134"/>
      <c r="N199" s="134"/>
    </row>
    <row r="200" spans="1:14" x14ac:dyDescent="0.2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</row>
  </sheetData>
  <mergeCells count="180">
    <mergeCell ref="A17:N17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J36:L37"/>
    <mergeCell ref="M36:M38"/>
    <mergeCell ref="N36:N38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60:E60"/>
    <mergeCell ref="C61:E61"/>
    <mergeCell ref="C57:E57"/>
    <mergeCell ref="C58:E58"/>
    <mergeCell ref="C59:E59"/>
    <mergeCell ref="C54:E54"/>
    <mergeCell ref="C55:E55"/>
    <mergeCell ref="C56:E56"/>
    <mergeCell ref="C52:E52"/>
    <mergeCell ref="C53:E53"/>
    <mergeCell ref="C67:E67"/>
    <mergeCell ref="C68:E68"/>
    <mergeCell ref="C69:E69"/>
    <mergeCell ref="C70:E70"/>
    <mergeCell ref="C71:E71"/>
    <mergeCell ref="C66:E66"/>
    <mergeCell ref="C62:E62"/>
    <mergeCell ref="C63:E63"/>
    <mergeCell ref="C64:E64"/>
    <mergeCell ref="C65:E65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90:E90"/>
    <mergeCell ref="C91:E91"/>
    <mergeCell ref="C87:E87"/>
    <mergeCell ref="C88:E88"/>
    <mergeCell ref="C89:E89"/>
    <mergeCell ref="C84:E84"/>
    <mergeCell ref="C85:E85"/>
    <mergeCell ref="C86:E86"/>
    <mergeCell ref="C82:E82"/>
    <mergeCell ref="C83:E83"/>
    <mergeCell ref="C97:E97"/>
    <mergeCell ref="C98:E98"/>
    <mergeCell ref="C99:E99"/>
    <mergeCell ref="C100:E100"/>
    <mergeCell ref="C101:E101"/>
    <mergeCell ref="C96:E96"/>
    <mergeCell ref="C92:E92"/>
    <mergeCell ref="C93:E93"/>
    <mergeCell ref="C94:E94"/>
    <mergeCell ref="C95:E95"/>
    <mergeCell ref="C107:E107"/>
    <mergeCell ref="C108:E108"/>
    <mergeCell ref="C109:E109"/>
    <mergeCell ref="C110:E110"/>
    <mergeCell ref="C111:E111"/>
    <mergeCell ref="C102:E102"/>
    <mergeCell ref="C103:E103"/>
    <mergeCell ref="C104:E104"/>
    <mergeCell ref="C105:E105"/>
    <mergeCell ref="C106:E106"/>
    <mergeCell ref="C120:E120"/>
    <mergeCell ref="C121:E121"/>
    <mergeCell ref="C117:E117"/>
    <mergeCell ref="C118:E118"/>
    <mergeCell ref="C119:E119"/>
    <mergeCell ref="C114:E114"/>
    <mergeCell ref="C115:E115"/>
    <mergeCell ref="C116:E116"/>
    <mergeCell ref="C112:E112"/>
    <mergeCell ref="C113:E113"/>
    <mergeCell ref="C127:E127"/>
    <mergeCell ref="C128:E128"/>
    <mergeCell ref="C129:E129"/>
    <mergeCell ref="C130:E130"/>
    <mergeCell ref="C131:E131"/>
    <mergeCell ref="C126:E126"/>
    <mergeCell ref="C122:E122"/>
    <mergeCell ref="C123:E123"/>
    <mergeCell ref="C124:E124"/>
    <mergeCell ref="C125:E125"/>
    <mergeCell ref="C137:E137"/>
    <mergeCell ref="C138:E138"/>
    <mergeCell ref="C139:E139"/>
    <mergeCell ref="C140:E140"/>
    <mergeCell ref="C141:E141"/>
    <mergeCell ref="C132:E132"/>
    <mergeCell ref="C133:E133"/>
    <mergeCell ref="C134:E134"/>
    <mergeCell ref="C135:E135"/>
    <mergeCell ref="C136:E136"/>
    <mergeCell ref="C147:E147"/>
    <mergeCell ref="C148:E148"/>
    <mergeCell ref="C149:E149"/>
    <mergeCell ref="C150:E150"/>
    <mergeCell ref="C151:E151"/>
    <mergeCell ref="C142:E142"/>
    <mergeCell ref="C143:E143"/>
    <mergeCell ref="C144:E144"/>
    <mergeCell ref="C145:E145"/>
    <mergeCell ref="C146:E146"/>
    <mergeCell ref="C157:E157"/>
    <mergeCell ref="C158:E158"/>
    <mergeCell ref="C159:E159"/>
    <mergeCell ref="C160:E160"/>
    <mergeCell ref="C161:E161"/>
    <mergeCell ref="C152:E152"/>
    <mergeCell ref="C153:E153"/>
    <mergeCell ref="C154:E154"/>
    <mergeCell ref="C155:E155"/>
    <mergeCell ref="C156:E156"/>
    <mergeCell ref="C167:E167"/>
    <mergeCell ref="C168:E168"/>
    <mergeCell ref="C169:E169"/>
    <mergeCell ref="C170:E170"/>
    <mergeCell ref="C171:E171"/>
    <mergeCell ref="C162:E162"/>
    <mergeCell ref="C163:E163"/>
    <mergeCell ref="C164:E164"/>
    <mergeCell ref="C165:E165"/>
    <mergeCell ref="C166:E166"/>
    <mergeCell ref="C179:K179"/>
    <mergeCell ref="C180:K180"/>
    <mergeCell ref="C181:K181"/>
    <mergeCell ref="C182:K182"/>
    <mergeCell ref="C183:K183"/>
    <mergeCell ref="C172:E172"/>
    <mergeCell ref="C175:K175"/>
    <mergeCell ref="C176:K176"/>
    <mergeCell ref="C177:K177"/>
    <mergeCell ref="C178:K178"/>
    <mergeCell ref="C189:K189"/>
    <mergeCell ref="C190:K190"/>
    <mergeCell ref="C191:K191"/>
    <mergeCell ref="C184:K184"/>
    <mergeCell ref="C185:K185"/>
    <mergeCell ref="C186:K186"/>
    <mergeCell ref="C187:K187"/>
    <mergeCell ref="C188:K188"/>
    <mergeCell ref="C197:L197"/>
    <mergeCell ref="C194:L194"/>
    <mergeCell ref="C195:L195"/>
    <mergeCell ref="C196:L19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8"/>
  <sheetViews>
    <sheetView topLeftCell="A321" workbookViewId="0">
      <selection activeCell="K28" sqref="K28"/>
    </sheetView>
  </sheetViews>
  <sheetFormatPr defaultRowHeight="14.25" x14ac:dyDescent="0.2"/>
  <sheetData>
    <row r="1" spans="1:14" x14ac:dyDescent="0.2">
      <c r="A1" s="354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6" t="s">
        <v>284</v>
      </c>
    </row>
    <row r="2" spans="1:14" x14ac:dyDescent="0.2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6" t="s">
        <v>285</v>
      </c>
    </row>
    <row r="3" spans="1:14" x14ac:dyDescent="0.2">
      <c r="A3" s="354"/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6"/>
    </row>
    <row r="4" spans="1:14" x14ac:dyDescent="0.2">
      <c r="A4" s="454" t="s">
        <v>286</v>
      </c>
      <c r="B4" s="454"/>
      <c r="C4" s="454"/>
      <c r="D4" s="358"/>
      <c r="E4" s="354"/>
      <c r="F4" s="354"/>
      <c r="G4" s="354"/>
      <c r="H4" s="354"/>
      <c r="I4" s="354"/>
      <c r="J4" s="354"/>
      <c r="K4" s="454" t="s">
        <v>287</v>
      </c>
      <c r="L4" s="454"/>
      <c r="M4" s="454"/>
      <c r="N4" s="454"/>
    </row>
    <row r="5" spans="1:14" x14ac:dyDescent="0.2">
      <c r="A5" s="455"/>
      <c r="B5" s="455"/>
      <c r="C5" s="455"/>
      <c r="D5" s="455"/>
      <c r="E5" s="355"/>
      <c r="F5" s="354"/>
      <c r="G5" s="354"/>
      <c r="H5" s="354"/>
      <c r="I5" s="354"/>
      <c r="J5" s="456"/>
      <c r="K5" s="456"/>
      <c r="L5" s="456"/>
      <c r="M5" s="456"/>
      <c r="N5" s="456"/>
    </row>
    <row r="6" spans="1:14" x14ac:dyDescent="0.2">
      <c r="A6" s="448"/>
      <c r="B6" s="448"/>
      <c r="C6" s="448"/>
      <c r="D6" s="448"/>
      <c r="E6" s="354"/>
      <c r="F6" s="354"/>
      <c r="G6" s="354"/>
      <c r="H6" s="354"/>
      <c r="I6" s="354"/>
      <c r="J6" s="448"/>
      <c r="K6" s="448"/>
      <c r="L6" s="448"/>
      <c r="M6" s="448"/>
      <c r="N6" s="448"/>
    </row>
    <row r="7" spans="1:14" x14ac:dyDescent="0.2">
      <c r="A7" s="361"/>
      <c r="B7" s="362"/>
      <c r="C7" s="355"/>
      <c r="D7" s="355"/>
      <c r="E7" s="354"/>
      <c r="F7" s="354"/>
      <c r="G7" s="354"/>
      <c r="H7" s="354"/>
      <c r="I7" s="354"/>
      <c r="J7" s="361"/>
      <c r="K7" s="361"/>
      <c r="L7" s="361"/>
      <c r="M7" s="361"/>
      <c r="N7" s="362"/>
    </row>
    <row r="8" spans="1:14" x14ac:dyDescent="0.2">
      <c r="A8" s="354" t="s">
        <v>378</v>
      </c>
      <c r="B8" s="363"/>
      <c r="C8" s="363"/>
      <c r="D8" s="363"/>
      <c r="E8" s="354"/>
      <c r="F8" s="354"/>
      <c r="G8" s="354"/>
      <c r="H8" s="354"/>
      <c r="I8" s="354"/>
      <c r="J8" s="354"/>
      <c r="K8" s="354"/>
      <c r="L8" s="363"/>
      <c r="M8" s="363"/>
      <c r="N8" s="356" t="s">
        <v>378</v>
      </c>
    </row>
    <row r="9" spans="1:14" x14ac:dyDescent="0.2">
      <c r="A9" s="354"/>
      <c r="B9" s="354"/>
      <c r="C9" s="354"/>
      <c r="D9" s="354"/>
      <c r="E9" s="354"/>
      <c r="F9" s="364"/>
      <c r="G9" s="354"/>
      <c r="H9" s="354"/>
      <c r="I9" s="354"/>
      <c r="J9" s="354"/>
      <c r="K9" s="354"/>
      <c r="L9" s="354"/>
      <c r="M9" s="354"/>
      <c r="N9" s="354"/>
    </row>
    <row r="10" spans="1:14" x14ac:dyDescent="0.2">
      <c r="A10" s="359" t="s">
        <v>288</v>
      </c>
      <c r="B10" s="363"/>
      <c r="C10" s="354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</row>
    <row r="11" spans="1:14" x14ac:dyDescent="0.2">
      <c r="A11" s="365" t="s">
        <v>289</v>
      </c>
      <c r="B11" s="354"/>
      <c r="C11" s="354"/>
      <c r="D11" s="361" t="s">
        <v>379</v>
      </c>
      <c r="E11" s="361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14" x14ac:dyDescent="0.2">
      <c r="A12" s="365"/>
      <c r="B12" s="354"/>
      <c r="C12" s="354"/>
      <c r="D12" s="354"/>
      <c r="E12" s="354"/>
      <c r="F12" s="363"/>
      <c r="G12" s="363"/>
      <c r="H12" s="363"/>
      <c r="I12" s="363"/>
      <c r="J12" s="363"/>
      <c r="K12" s="363"/>
      <c r="L12" s="363"/>
      <c r="M12" s="363"/>
      <c r="N12" s="363"/>
    </row>
    <row r="13" spans="1:14" ht="14.25" customHeight="1" x14ac:dyDescent="0.2">
      <c r="A13" s="457" t="s">
        <v>515</v>
      </c>
      <c r="B13" s="457"/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57"/>
      <c r="N13" s="457"/>
    </row>
    <row r="14" spans="1:14" x14ac:dyDescent="0.2">
      <c r="A14" s="458" t="s">
        <v>290</v>
      </c>
      <c r="B14" s="458"/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</row>
    <row r="15" spans="1:14" x14ac:dyDescent="0.2">
      <c r="A15" s="367"/>
      <c r="B15" s="367"/>
      <c r="C15" s="367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</row>
    <row r="16" spans="1:14" x14ac:dyDescent="0.2">
      <c r="A16" s="457"/>
      <c r="B16" s="457"/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7"/>
      <c r="N16" s="457"/>
    </row>
    <row r="17" spans="1:14" x14ac:dyDescent="0.2">
      <c r="A17" s="458" t="s">
        <v>291</v>
      </c>
      <c r="B17" s="458"/>
      <c r="C17" s="458"/>
      <c r="D17" s="458"/>
      <c r="E17" s="458"/>
      <c r="F17" s="458"/>
      <c r="G17" s="458"/>
      <c r="H17" s="458"/>
      <c r="I17" s="458"/>
      <c r="J17" s="458"/>
      <c r="K17" s="458"/>
      <c r="L17" s="458"/>
      <c r="M17" s="458"/>
      <c r="N17" s="458"/>
    </row>
    <row r="18" spans="1:14" ht="18" x14ac:dyDescent="0.25">
      <c r="A18" s="464" t="s">
        <v>353</v>
      </c>
      <c r="B18" s="464"/>
      <c r="C18" s="464"/>
      <c r="D18" s="464"/>
      <c r="E18" s="464"/>
      <c r="F18" s="464"/>
      <c r="G18" s="464"/>
      <c r="H18" s="464"/>
      <c r="I18" s="464"/>
      <c r="J18" s="464"/>
      <c r="K18" s="464"/>
      <c r="L18" s="464"/>
      <c r="M18" s="464"/>
      <c r="N18" s="464"/>
    </row>
    <row r="19" spans="1:14" ht="18" x14ac:dyDescent="0.25">
      <c r="A19" s="368"/>
      <c r="B19" s="368"/>
      <c r="C19" s="368"/>
      <c r="D19" s="368"/>
      <c r="E19" s="368"/>
      <c r="F19" s="368"/>
      <c r="G19" s="368"/>
      <c r="H19" s="368"/>
      <c r="I19" s="368"/>
      <c r="J19" s="368"/>
      <c r="K19" s="368"/>
      <c r="L19" s="368"/>
      <c r="M19" s="368"/>
      <c r="N19" s="368"/>
    </row>
    <row r="20" spans="1:14" ht="14.25" customHeight="1" x14ac:dyDescent="0.2">
      <c r="A20" s="459" t="s">
        <v>879</v>
      </c>
      <c r="B20" s="459"/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</row>
    <row r="21" spans="1:14" x14ac:dyDescent="0.2">
      <c r="A21" s="458" t="s">
        <v>292</v>
      </c>
      <c r="B21" s="458"/>
      <c r="C21" s="458"/>
      <c r="D21" s="458"/>
      <c r="E21" s="458"/>
      <c r="F21" s="458"/>
      <c r="G21" s="458"/>
      <c r="H21" s="458"/>
      <c r="I21" s="458"/>
      <c r="J21" s="458"/>
      <c r="K21" s="458"/>
      <c r="L21" s="458"/>
      <c r="M21" s="458"/>
      <c r="N21" s="458"/>
    </row>
    <row r="22" spans="1:14" x14ac:dyDescent="0.2">
      <c r="A22" s="354" t="s">
        <v>293</v>
      </c>
      <c r="B22" s="369" t="s">
        <v>294</v>
      </c>
      <c r="C22" s="354" t="s">
        <v>295</v>
      </c>
      <c r="D22" s="354"/>
      <c r="E22" s="354"/>
      <c r="F22" s="355"/>
      <c r="G22" s="355"/>
      <c r="H22" s="355"/>
      <c r="I22" s="355"/>
      <c r="J22" s="355"/>
      <c r="K22" s="355"/>
      <c r="L22" s="355"/>
      <c r="M22" s="355"/>
      <c r="N22" s="355"/>
    </row>
    <row r="23" spans="1:14" ht="14.25" customHeight="1" x14ac:dyDescent="0.2">
      <c r="A23" s="354" t="s">
        <v>296</v>
      </c>
      <c r="B23" s="459" t="s">
        <v>880</v>
      </c>
      <c r="C23" s="459"/>
      <c r="D23" s="459"/>
      <c r="E23" s="459"/>
      <c r="F23" s="459"/>
      <c r="G23" s="355"/>
      <c r="H23" s="355"/>
      <c r="I23" s="355"/>
      <c r="J23" s="355"/>
      <c r="K23" s="355"/>
      <c r="L23" s="355"/>
      <c r="M23" s="355"/>
      <c r="N23" s="355"/>
    </row>
    <row r="24" spans="1:14" x14ac:dyDescent="0.2">
      <c r="A24" s="354"/>
      <c r="B24" s="466" t="s">
        <v>297</v>
      </c>
      <c r="C24" s="466"/>
      <c r="D24" s="466"/>
      <c r="E24" s="466"/>
      <c r="F24" s="466"/>
      <c r="G24" s="370"/>
      <c r="H24" s="370"/>
      <c r="I24" s="370"/>
      <c r="J24" s="370"/>
      <c r="K24" s="370"/>
      <c r="L24" s="370"/>
      <c r="M24" s="371"/>
      <c r="N24" s="370"/>
    </row>
    <row r="25" spans="1:14" x14ac:dyDescent="0.2">
      <c r="A25" s="354"/>
      <c r="B25" s="354"/>
      <c r="C25" s="354"/>
      <c r="D25" s="372"/>
      <c r="E25" s="372"/>
      <c r="F25" s="372"/>
      <c r="G25" s="372"/>
      <c r="H25" s="372"/>
      <c r="I25" s="372"/>
      <c r="J25" s="372"/>
      <c r="K25" s="372"/>
      <c r="L25" s="372"/>
      <c r="M25" s="370"/>
      <c r="N25" s="370"/>
    </row>
    <row r="26" spans="1:14" x14ac:dyDescent="0.2">
      <c r="A26" s="373" t="s">
        <v>298</v>
      </c>
      <c r="B26" s="354"/>
      <c r="C26" s="354"/>
      <c r="D26" s="361" t="s">
        <v>519</v>
      </c>
      <c r="E26" s="354"/>
      <c r="F26" s="374"/>
      <c r="G26" s="374"/>
      <c r="H26" s="374"/>
      <c r="I26" s="374"/>
      <c r="J26" s="374"/>
      <c r="K26" s="374"/>
      <c r="L26" s="374"/>
      <c r="M26" s="374"/>
      <c r="N26" s="374"/>
    </row>
    <row r="27" spans="1:14" x14ac:dyDescent="0.2">
      <c r="A27" s="354"/>
      <c r="B27" s="354"/>
      <c r="C27" s="354"/>
      <c r="D27" s="374"/>
      <c r="E27" s="374"/>
      <c r="F27" s="374"/>
      <c r="G27" s="374"/>
      <c r="H27" s="374"/>
      <c r="I27" s="374"/>
      <c r="J27" s="374"/>
      <c r="K27" s="374"/>
      <c r="L27" s="374"/>
      <c r="M27" s="374"/>
      <c r="N27" s="374"/>
    </row>
    <row r="28" spans="1:14" x14ac:dyDescent="0.2">
      <c r="A28" s="373" t="s">
        <v>299</v>
      </c>
      <c r="B28" s="354"/>
      <c r="C28" s="375">
        <v>4703.05</v>
      </c>
      <c r="D28" s="376" t="s">
        <v>1323</v>
      </c>
      <c r="E28" s="365" t="s">
        <v>300</v>
      </c>
      <c r="F28" s="354"/>
      <c r="G28" s="354"/>
      <c r="H28" s="354"/>
      <c r="I28" s="354"/>
      <c r="J28" s="354"/>
      <c r="K28" s="354"/>
      <c r="L28" s="377"/>
      <c r="M28" s="377"/>
      <c r="N28" s="354"/>
    </row>
    <row r="29" spans="1:14" x14ac:dyDescent="0.2">
      <c r="A29" s="354"/>
      <c r="B29" s="354" t="s">
        <v>240</v>
      </c>
      <c r="C29" s="378"/>
      <c r="D29" s="379"/>
      <c r="E29" s="365"/>
      <c r="F29" s="354"/>
      <c r="G29" s="354"/>
      <c r="H29" s="354"/>
      <c r="I29" s="354"/>
      <c r="J29" s="354"/>
      <c r="K29" s="354"/>
      <c r="L29" s="354"/>
      <c r="M29" s="354"/>
      <c r="N29" s="354"/>
    </row>
    <row r="30" spans="1:14" x14ac:dyDescent="0.2">
      <c r="A30" s="354"/>
      <c r="B30" s="354" t="s">
        <v>221</v>
      </c>
      <c r="C30" s="375">
        <v>4703.05</v>
      </c>
      <c r="D30" s="376" t="s">
        <v>1323</v>
      </c>
      <c r="E30" s="365" t="s">
        <v>300</v>
      </c>
      <c r="F30" s="354"/>
      <c r="G30" s="354" t="s">
        <v>301</v>
      </c>
      <c r="H30" s="354"/>
      <c r="I30" s="354"/>
      <c r="J30" s="354"/>
      <c r="K30" s="354"/>
      <c r="L30" s="375">
        <v>465.98</v>
      </c>
      <c r="M30" s="376" t="s">
        <v>1324</v>
      </c>
      <c r="N30" s="365" t="s">
        <v>300</v>
      </c>
    </row>
    <row r="31" spans="1:14" x14ac:dyDescent="0.2">
      <c r="A31" s="354"/>
      <c r="B31" s="354" t="s">
        <v>19</v>
      </c>
      <c r="C31" s="375">
        <v>0</v>
      </c>
      <c r="D31" s="380" t="s">
        <v>382</v>
      </c>
      <c r="E31" s="365" t="s">
        <v>300</v>
      </c>
      <c r="F31" s="354"/>
      <c r="G31" s="354" t="s">
        <v>302</v>
      </c>
      <c r="H31" s="354"/>
      <c r="I31" s="354"/>
      <c r="J31" s="354"/>
      <c r="K31" s="354"/>
      <c r="L31" s="381"/>
      <c r="M31" s="381">
        <v>1500.44</v>
      </c>
      <c r="N31" s="365" t="s">
        <v>303</v>
      </c>
    </row>
    <row r="32" spans="1:14" x14ac:dyDescent="0.2">
      <c r="A32" s="354"/>
      <c r="B32" s="354" t="s">
        <v>20</v>
      </c>
      <c r="C32" s="375">
        <v>0</v>
      </c>
      <c r="D32" s="380" t="s">
        <v>382</v>
      </c>
      <c r="E32" s="365" t="s">
        <v>300</v>
      </c>
      <c r="F32" s="354"/>
      <c r="G32" s="354" t="s">
        <v>304</v>
      </c>
      <c r="H32" s="354"/>
      <c r="I32" s="354"/>
      <c r="J32" s="354"/>
      <c r="K32" s="354"/>
      <c r="L32" s="381"/>
      <c r="M32" s="381">
        <v>497.8</v>
      </c>
      <c r="N32" s="365" t="s">
        <v>303</v>
      </c>
    </row>
    <row r="33" spans="1:14" x14ac:dyDescent="0.2">
      <c r="A33" s="354"/>
      <c r="B33" s="354" t="s">
        <v>21</v>
      </c>
      <c r="C33" s="375">
        <v>0</v>
      </c>
      <c r="D33" s="376" t="s">
        <v>382</v>
      </c>
      <c r="E33" s="365" t="s">
        <v>300</v>
      </c>
      <c r="F33" s="354"/>
      <c r="G33" s="354" t="s">
        <v>305</v>
      </c>
      <c r="H33" s="354"/>
      <c r="I33" s="354"/>
      <c r="J33" s="354"/>
      <c r="K33" s="354"/>
      <c r="L33" s="467"/>
      <c r="M33" s="467"/>
      <c r="N33" s="354"/>
    </row>
    <row r="34" spans="1:14" x14ac:dyDescent="0.2">
      <c r="A34" s="354"/>
      <c r="B34" s="354"/>
      <c r="C34" s="378"/>
      <c r="D34" s="379"/>
      <c r="E34" s="359"/>
      <c r="F34" s="354"/>
      <c r="G34" s="354"/>
      <c r="H34" s="354"/>
      <c r="I34" s="354"/>
      <c r="J34" s="354"/>
      <c r="K34" s="354"/>
      <c r="L34" s="374"/>
      <c r="M34" s="374"/>
      <c r="N34" s="354"/>
    </row>
    <row r="35" spans="1:14" x14ac:dyDescent="0.2">
      <c r="A35" s="382"/>
      <c r="B35" s="354"/>
      <c r="C35" s="354"/>
      <c r="D35" s="354"/>
      <c r="E35" s="354"/>
      <c r="F35" s="354"/>
      <c r="G35" s="354"/>
      <c r="H35" s="354"/>
      <c r="I35" s="354"/>
      <c r="J35" s="354"/>
      <c r="K35" s="354"/>
      <c r="L35" s="354"/>
      <c r="M35" s="354"/>
      <c r="N35" s="354"/>
    </row>
    <row r="36" spans="1:14" ht="14.25" customHeight="1" x14ac:dyDescent="0.2">
      <c r="A36" s="465" t="s">
        <v>11</v>
      </c>
      <c r="B36" s="465" t="s">
        <v>12</v>
      </c>
      <c r="C36" s="465" t="s">
        <v>306</v>
      </c>
      <c r="D36" s="465"/>
      <c r="E36" s="465"/>
      <c r="F36" s="465" t="s">
        <v>307</v>
      </c>
      <c r="G36" s="465" t="s">
        <v>308</v>
      </c>
      <c r="H36" s="465"/>
      <c r="I36" s="465"/>
      <c r="J36" s="465" t="s">
        <v>309</v>
      </c>
      <c r="K36" s="465"/>
      <c r="L36" s="465"/>
      <c r="M36" s="465" t="s">
        <v>310</v>
      </c>
      <c r="N36" s="465" t="s">
        <v>311</v>
      </c>
    </row>
    <row r="37" spans="1:14" x14ac:dyDescent="0.2">
      <c r="A37" s="465"/>
      <c r="B37" s="465"/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</row>
    <row r="38" spans="1:14" ht="45" x14ac:dyDescent="0.2">
      <c r="A38" s="465"/>
      <c r="B38" s="465"/>
      <c r="C38" s="465"/>
      <c r="D38" s="465"/>
      <c r="E38" s="465"/>
      <c r="F38" s="465"/>
      <c r="G38" s="383" t="s">
        <v>312</v>
      </c>
      <c r="H38" s="383" t="s">
        <v>313</v>
      </c>
      <c r="I38" s="383" t="s">
        <v>314</v>
      </c>
      <c r="J38" s="383" t="s">
        <v>312</v>
      </c>
      <c r="K38" s="383" t="s">
        <v>313</v>
      </c>
      <c r="L38" s="383" t="s">
        <v>22</v>
      </c>
      <c r="M38" s="465"/>
      <c r="N38" s="465"/>
    </row>
    <row r="39" spans="1:14" x14ac:dyDescent="0.2">
      <c r="A39" s="384">
        <v>1</v>
      </c>
      <c r="B39" s="384">
        <v>2</v>
      </c>
      <c r="C39" s="463">
        <v>3</v>
      </c>
      <c r="D39" s="463"/>
      <c r="E39" s="463"/>
      <c r="F39" s="384">
        <v>4</v>
      </c>
      <c r="G39" s="384">
        <v>5</v>
      </c>
      <c r="H39" s="384">
        <v>6</v>
      </c>
      <c r="I39" s="384">
        <v>7</v>
      </c>
      <c r="J39" s="384">
        <v>8</v>
      </c>
      <c r="K39" s="384">
        <v>9</v>
      </c>
      <c r="L39" s="384">
        <v>10</v>
      </c>
      <c r="M39" s="384">
        <v>11</v>
      </c>
      <c r="N39" s="384">
        <v>12</v>
      </c>
    </row>
    <row r="40" spans="1:14" ht="14.25" customHeight="1" x14ac:dyDescent="0.2">
      <c r="A40" s="460" t="s">
        <v>881</v>
      </c>
      <c r="B40" s="461"/>
      <c r="C40" s="461"/>
      <c r="D40" s="461"/>
      <c r="E40" s="461"/>
      <c r="F40" s="461"/>
      <c r="G40" s="461"/>
      <c r="H40" s="461"/>
      <c r="I40" s="461"/>
      <c r="J40" s="461"/>
      <c r="K40" s="461"/>
      <c r="L40" s="461"/>
      <c r="M40" s="461"/>
      <c r="N40" s="462"/>
    </row>
    <row r="41" spans="1:14" ht="22.5" customHeight="1" x14ac:dyDescent="0.2">
      <c r="A41" s="385" t="s">
        <v>315</v>
      </c>
      <c r="B41" s="386" t="s">
        <v>882</v>
      </c>
      <c r="C41" s="452" t="s">
        <v>883</v>
      </c>
      <c r="D41" s="452"/>
      <c r="E41" s="452"/>
      <c r="F41" s="387" t="s">
        <v>884</v>
      </c>
      <c r="G41" s="387"/>
      <c r="H41" s="387"/>
      <c r="I41" s="387" t="s">
        <v>885</v>
      </c>
      <c r="J41" s="388"/>
      <c r="K41" s="387"/>
      <c r="L41" s="388"/>
      <c r="M41" s="387"/>
      <c r="N41" s="389"/>
    </row>
    <row r="42" spans="1:14" x14ac:dyDescent="0.2">
      <c r="A42" s="390"/>
      <c r="B42" s="391" t="s">
        <v>315</v>
      </c>
      <c r="C42" s="448" t="s">
        <v>25</v>
      </c>
      <c r="D42" s="448"/>
      <c r="E42" s="448"/>
      <c r="F42" s="392"/>
      <c r="G42" s="392"/>
      <c r="H42" s="392"/>
      <c r="I42" s="392"/>
      <c r="J42" s="393">
        <v>85.2</v>
      </c>
      <c r="K42" s="392"/>
      <c r="L42" s="393">
        <v>95.54</v>
      </c>
      <c r="M42" s="392" t="s">
        <v>400</v>
      </c>
      <c r="N42" s="394">
        <v>3052</v>
      </c>
    </row>
    <row r="43" spans="1:14" x14ac:dyDescent="0.2">
      <c r="A43" s="390"/>
      <c r="B43" s="391" t="s">
        <v>316</v>
      </c>
      <c r="C43" s="448" t="s">
        <v>4</v>
      </c>
      <c r="D43" s="448"/>
      <c r="E43" s="448"/>
      <c r="F43" s="392"/>
      <c r="G43" s="392"/>
      <c r="H43" s="392"/>
      <c r="I43" s="392"/>
      <c r="J43" s="393">
        <v>3050.5</v>
      </c>
      <c r="K43" s="392"/>
      <c r="L43" s="393">
        <v>3420.83</v>
      </c>
      <c r="M43" s="392" t="s">
        <v>476</v>
      </c>
      <c r="N43" s="394">
        <v>24425</v>
      </c>
    </row>
    <row r="44" spans="1:14" x14ac:dyDescent="0.2">
      <c r="A44" s="390"/>
      <c r="B44" s="391" t="s">
        <v>323</v>
      </c>
      <c r="C44" s="448" t="s">
        <v>325</v>
      </c>
      <c r="D44" s="448"/>
      <c r="E44" s="448"/>
      <c r="F44" s="392"/>
      <c r="G44" s="392"/>
      <c r="H44" s="392"/>
      <c r="I44" s="392"/>
      <c r="J44" s="393">
        <v>328.57</v>
      </c>
      <c r="K44" s="392"/>
      <c r="L44" s="393">
        <v>368.46</v>
      </c>
      <c r="M44" s="392" t="s">
        <v>400</v>
      </c>
      <c r="N44" s="394">
        <v>11769</v>
      </c>
    </row>
    <row r="45" spans="1:14" x14ac:dyDescent="0.2">
      <c r="A45" s="390"/>
      <c r="B45" s="391"/>
      <c r="C45" s="448" t="s">
        <v>317</v>
      </c>
      <c r="D45" s="448"/>
      <c r="E45" s="448"/>
      <c r="F45" s="392" t="s">
        <v>318</v>
      </c>
      <c r="G45" s="392" t="s">
        <v>886</v>
      </c>
      <c r="H45" s="392"/>
      <c r="I45" s="392" t="s">
        <v>887</v>
      </c>
      <c r="J45" s="393"/>
      <c r="K45" s="392"/>
      <c r="L45" s="393"/>
      <c r="M45" s="392"/>
      <c r="N45" s="394"/>
    </row>
    <row r="46" spans="1:14" x14ac:dyDescent="0.2">
      <c r="A46" s="390"/>
      <c r="B46" s="391"/>
      <c r="C46" s="448" t="s">
        <v>326</v>
      </c>
      <c r="D46" s="448"/>
      <c r="E46" s="448"/>
      <c r="F46" s="392" t="s">
        <v>318</v>
      </c>
      <c r="G46" s="392" t="s">
        <v>888</v>
      </c>
      <c r="H46" s="392"/>
      <c r="I46" s="392" t="s">
        <v>889</v>
      </c>
      <c r="J46" s="393"/>
      <c r="K46" s="392"/>
      <c r="L46" s="393"/>
      <c r="M46" s="392"/>
      <c r="N46" s="394"/>
    </row>
    <row r="47" spans="1:14" ht="14.25" customHeight="1" x14ac:dyDescent="0.2">
      <c r="A47" s="390"/>
      <c r="B47" s="391"/>
      <c r="C47" s="453" t="s">
        <v>319</v>
      </c>
      <c r="D47" s="453"/>
      <c r="E47" s="453"/>
      <c r="F47" s="395"/>
      <c r="G47" s="395"/>
      <c r="H47" s="395"/>
      <c r="I47" s="395"/>
      <c r="J47" s="396">
        <v>3135.7</v>
      </c>
      <c r="K47" s="395"/>
      <c r="L47" s="396">
        <v>3516.37</v>
      </c>
      <c r="M47" s="395"/>
      <c r="N47" s="397"/>
    </row>
    <row r="48" spans="1:14" x14ac:dyDescent="0.2">
      <c r="A48" s="390"/>
      <c r="B48" s="391"/>
      <c r="C48" s="448" t="s">
        <v>320</v>
      </c>
      <c r="D48" s="448"/>
      <c r="E48" s="448"/>
      <c r="F48" s="392"/>
      <c r="G48" s="392"/>
      <c r="H48" s="392"/>
      <c r="I48" s="392"/>
      <c r="J48" s="393"/>
      <c r="K48" s="392"/>
      <c r="L48" s="393">
        <v>464</v>
      </c>
      <c r="M48" s="392"/>
      <c r="N48" s="394">
        <v>14821</v>
      </c>
    </row>
    <row r="49" spans="1:14" ht="14.25" customHeight="1" x14ac:dyDescent="0.2">
      <c r="A49" s="390"/>
      <c r="B49" s="391"/>
      <c r="C49" s="448" t="s">
        <v>890</v>
      </c>
      <c r="D49" s="448"/>
      <c r="E49" s="448"/>
      <c r="F49" s="392" t="s">
        <v>321</v>
      </c>
      <c r="G49" s="392" t="s">
        <v>429</v>
      </c>
      <c r="H49" s="392"/>
      <c r="I49" s="392" t="s">
        <v>429</v>
      </c>
      <c r="J49" s="393"/>
      <c r="K49" s="392"/>
      <c r="L49" s="393">
        <v>440.8</v>
      </c>
      <c r="M49" s="392"/>
      <c r="N49" s="394">
        <v>14080</v>
      </c>
    </row>
    <row r="50" spans="1:14" ht="14.25" customHeight="1" x14ac:dyDescent="0.2">
      <c r="A50" s="390"/>
      <c r="B50" s="391"/>
      <c r="C50" s="448" t="s">
        <v>891</v>
      </c>
      <c r="D50" s="448"/>
      <c r="E50" s="448"/>
      <c r="F50" s="392" t="s">
        <v>321</v>
      </c>
      <c r="G50" s="392" t="s">
        <v>795</v>
      </c>
      <c r="H50" s="392"/>
      <c r="I50" s="392" t="s">
        <v>795</v>
      </c>
      <c r="J50" s="393"/>
      <c r="K50" s="392"/>
      <c r="L50" s="393">
        <v>232</v>
      </c>
      <c r="M50" s="392"/>
      <c r="N50" s="394">
        <v>7411</v>
      </c>
    </row>
    <row r="51" spans="1:14" ht="14.25" customHeight="1" x14ac:dyDescent="0.2">
      <c r="A51" s="398"/>
      <c r="B51" s="399"/>
      <c r="C51" s="452" t="s">
        <v>322</v>
      </c>
      <c r="D51" s="452"/>
      <c r="E51" s="452"/>
      <c r="F51" s="387"/>
      <c r="G51" s="387"/>
      <c r="H51" s="387"/>
      <c r="I51" s="387"/>
      <c r="J51" s="388"/>
      <c r="K51" s="387"/>
      <c r="L51" s="388">
        <v>4189.17</v>
      </c>
      <c r="M51" s="395"/>
      <c r="N51" s="389">
        <v>48968</v>
      </c>
    </row>
    <row r="52" spans="1:14" ht="22.5" customHeight="1" x14ac:dyDescent="0.2">
      <c r="A52" s="385" t="s">
        <v>316</v>
      </c>
      <c r="B52" s="386" t="s">
        <v>892</v>
      </c>
      <c r="C52" s="452" t="s">
        <v>417</v>
      </c>
      <c r="D52" s="452"/>
      <c r="E52" s="452"/>
      <c r="F52" s="387" t="s">
        <v>893</v>
      </c>
      <c r="G52" s="387"/>
      <c r="H52" s="387"/>
      <c r="I52" s="387" t="s">
        <v>894</v>
      </c>
      <c r="J52" s="388"/>
      <c r="K52" s="387"/>
      <c r="L52" s="388"/>
      <c r="M52" s="387"/>
      <c r="N52" s="389"/>
    </row>
    <row r="53" spans="1:14" ht="14.25" customHeight="1" x14ac:dyDescent="0.2">
      <c r="A53" s="400"/>
      <c r="B53" s="391"/>
      <c r="C53" s="448" t="s">
        <v>895</v>
      </c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72"/>
    </row>
    <row r="54" spans="1:14" x14ac:dyDescent="0.2">
      <c r="A54" s="390"/>
      <c r="B54" s="391" t="s">
        <v>315</v>
      </c>
      <c r="C54" s="448" t="s">
        <v>25</v>
      </c>
      <c r="D54" s="448"/>
      <c r="E54" s="448"/>
      <c r="F54" s="392"/>
      <c r="G54" s="392"/>
      <c r="H54" s="392"/>
      <c r="I54" s="392"/>
      <c r="J54" s="393">
        <v>1252.02</v>
      </c>
      <c r="K54" s="392" t="s">
        <v>535</v>
      </c>
      <c r="L54" s="393">
        <v>532.19000000000005</v>
      </c>
      <c r="M54" s="392" t="s">
        <v>400</v>
      </c>
      <c r="N54" s="394">
        <v>16998</v>
      </c>
    </row>
    <row r="55" spans="1:14" x14ac:dyDescent="0.2">
      <c r="A55" s="390"/>
      <c r="B55" s="391"/>
      <c r="C55" s="448" t="s">
        <v>317</v>
      </c>
      <c r="D55" s="448"/>
      <c r="E55" s="448"/>
      <c r="F55" s="392" t="s">
        <v>318</v>
      </c>
      <c r="G55" s="392" t="s">
        <v>418</v>
      </c>
      <c r="H55" s="392" t="s">
        <v>535</v>
      </c>
      <c r="I55" s="392" t="s">
        <v>896</v>
      </c>
      <c r="J55" s="393"/>
      <c r="K55" s="392"/>
      <c r="L55" s="393"/>
      <c r="M55" s="392"/>
      <c r="N55" s="394"/>
    </row>
    <row r="56" spans="1:14" ht="14.25" customHeight="1" x14ac:dyDescent="0.2">
      <c r="A56" s="390"/>
      <c r="B56" s="391"/>
      <c r="C56" s="453" t="s">
        <v>319</v>
      </c>
      <c r="D56" s="453"/>
      <c r="E56" s="453"/>
      <c r="F56" s="395"/>
      <c r="G56" s="395"/>
      <c r="H56" s="395"/>
      <c r="I56" s="395"/>
      <c r="J56" s="396">
        <v>1252.02</v>
      </c>
      <c r="K56" s="395"/>
      <c r="L56" s="396">
        <v>532.19000000000005</v>
      </c>
      <c r="M56" s="395"/>
      <c r="N56" s="397"/>
    </row>
    <row r="57" spans="1:14" x14ac:dyDescent="0.2">
      <c r="A57" s="390"/>
      <c r="B57" s="391"/>
      <c r="C57" s="448" t="s">
        <v>320</v>
      </c>
      <c r="D57" s="448"/>
      <c r="E57" s="448"/>
      <c r="F57" s="392"/>
      <c r="G57" s="392"/>
      <c r="H57" s="392"/>
      <c r="I57" s="392"/>
      <c r="J57" s="393"/>
      <c r="K57" s="392"/>
      <c r="L57" s="393">
        <v>532.19000000000005</v>
      </c>
      <c r="M57" s="392"/>
      <c r="N57" s="394">
        <v>16998</v>
      </c>
    </row>
    <row r="58" spans="1:14" ht="14.25" customHeight="1" x14ac:dyDescent="0.2">
      <c r="A58" s="390"/>
      <c r="B58" s="391"/>
      <c r="C58" s="448" t="s">
        <v>383</v>
      </c>
      <c r="D58" s="448"/>
      <c r="E58" s="448"/>
      <c r="F58" s="392" t="s">
        <v>321</v>
      </c>
      <c r="G58" s="392" t="s">
        <v>525</v>
      </c>
      <c r="H58" s="392"/>
      <c r="I58" s="392" t="s">
        <v>525</v>
      </c>
      <c r="J58" s="393"/>
      <c r="K58" s="392"/>
      <c r="L58" s="393">
        <v>425.75</v>
      </c>
      <c r="M58" s="392"/>
      <c r="N58" s="394">
        <v>13598</v>
      </c>
    </row>
    <row r="59" spans="1:14" ht="14.25" customHeight="1" x14ac:dyDescent="0.2">
      <c r="A59" s="390"/>
      <c r="B59" s="391"/>
      <c r="C59" s="448" t="s">
        <v>384</v>
      </c>
      <c r="D59" s="448"/>
      <c r="E59" s="448"/>
      <c r="F59" s="392" t="s">
        <v>321</v>
      </c>
      <c r="G59" s="392" t="s">
        <v>511</v>
      </c>
      <c r="H59" s="392"/>
      <c r="I59" s="392" t="s">
        <v>511</v>
      </c>
      <c r="J59" s="393"/>
      <c r="K59" s="392"/>
      <c r="L59" s="393">
        <v>239.49</v>
      </c>
      <c r="M59" s="392"/>
      <c r="N59" s="394">
        <v>7649</v>
      </c>
    </row>
    <row r="60" spans="1:14" ht="14.25" customHeight="1" x14ac:dyDescent="0.2">
      <c r="A60" s="398"/>
      <c r="B60" s="399"/>
      <c r="C60" s="452" t="s">
        <v>322</v>
      </c>
      <c r="D60" s="452"/>
      <c r="E60" s="452"/>
      <c r="F60" s="387"/>
      <c r="G60" s="387"/>
      <c r="H60" s="387"/>
      <c r="I60" s="387"/>
      <c r="J60" s="388"/>
      <c r="K60" s="387"/>
      <c r="L60" s="388">
        <v>1197.43</v>
      </c>
      <c r="M60" s="395"/>
      <c r="N60" s="389">
        <v>38245</v>
      </c>
    </row>
    <row r="61" spans="1:14" ht="22.5" customHeight="1" x14ac:dyDescent="0.2">
      <c r="A61" s="385" t="s">
        <v>323</v>
      </c>
      <c r="B61" s="386" t="s">
        <v>897</v>
      </c>
      <c r="C61" s="452" t="s">
        <v>898</v>
      </c>
      <c r="D61" s="452"/>
      <c r="E61" s="452"/>
      <c r="F61" s="387" t="s">
        <v>884</v>
      </c>
      <c r="G61" s="387"/>
      <c r="H61" s="387"/>
      <c r="I61" s="387" t="s">
        <v>899</v>
      </c>
      <c r="J61" s="388"/>
      <c r="K61" s="387"/>
      <c r="L61" s="388"/>
      <c r="M61" s="387"/>
      <c r="N61" s="389"/>
    </row>
    <row r="62" spans="1:14" x14ac:dyDescent="0.2">
      <c r="A62" s="390"/>
      <c r="B62" s="391" t="s">
        <v>315</v>
      </c>
      <c r="C62" s="448" t="s">
        <v>25</v>
      </c>
      <c r="D62" s="448"/>
      <c r="E62" s="448"/>
      <c r="F62" s="392"/>
      <c r="G62" s="392"/>
      <c r="H62" s="392"/>
      <c r="I62" s="392"/>
      <c r="J62" s="393">
        <v>92.76</v>
      </c>
      <c r="K62" s="392"/>
      <c r="L62" s="393">
        <v>2.06</v>
      </c>
      <c r="M62" s="392" t="s">
        <v>400</v>
      </c>
      <c r="N62" s="394">
        <v>66</v>
      </c>
    </row>
    <row r="63" spans="1:14" x14ac:dyDescent="0.2">
      <c r="A63" s="390"/>
      <c r="B63" s="391" t="s">
        <v>316</v>
      </c>
      <c r="C63" s="448" t="s">
        <v>4</v>
      </c>
      <c r="D63" s="448"/>
      <c r="E63" s="448"/>
      <c r="F63" s="392"/>
      <c r="G63" s="392"/>
      <c r="H63" s="392"/>
      <c r="I63" s="392"/>
      <c r="J63" s="393">
        <v>4091.79</v>
      </c>
      <c r="K63" s="392"/>
      <c r="L63" s="393">
        <v>91.04</v>
      </c>
      <c r="M63" s="392" t="s">
        <v>476</v>
      </c>
      <c r="N63" s="394">
        <v>650</v>
      </c>
    </row>
    <row r="64" spans="1:14" x14ac:dyDescent="0.2">
      <c r="A64" s="390"/>
      <c r="B64" s="391" t="s">
        <v>323</v>
      </c>
      <c r="C64" s="448" t="s">
        <v>325</v>
      </c>
      <c r="D64" s="448"/>
      <c r="E64" s="448"/>
      <c r="F64" s="392"/>
      <c r="G64" s="392"/>
      <c r="H64" s="392"/>
      <c r="I64" s="392"/>
      <c r="J64" s="393">
        <v>477.49</v>
      </c>
      <c r="K64" s="392"/>
      <c r="L64" s="393">
        <v>10.62</v>
      </c>
      <c r="M64" s="392" t="s">
        <v>400</v>
      </c>
      <c r="N64" s="394">
        <v>339</v>
      </c>
    </row>
    <row r="65" spans="1:14" x14ac:dyDescent="0.2">
      <c r="A65" s="390"/>
      <c r="B65" s="391" t="s">
        <v>324</v>
      </c>
      <c r="C65" s="448" t="s">
        <v>354</v>
      </c>
      <c r="D65" s="448"/>
      <c r="E65" s="448"/>
      <c r="F65" s="392"/>
      <c r="G65" s="392"/>
      <c r="H65" s="392"/>
      <c r="I65" s="392"/>
      <c r="J65" s="393">
        <v>2.46</v>
      </c>
      <c r="K65" s="392"/>
      <c r="L65" s="393">
        <v>0.05</v>
      </c>
      <c r="M65" s="392" t="s">
        <v>477</v>
      </c>
      <c r="N65" s="394"/>
    </row>
    <row r="66" spans="1:14" x14ac:dyDescent="0.2">
      <c r="A66" s="390"/>
      <c r="B66" s="391"/>
      <c r="C66" s="448" t="s">
        <v>317</v>
      </c>
      <c r="D66" s="448"/>
      <c r="E66" s="448"/>
      <c r="F66" s="392" t="s">
        <v>318</v>
      </c>
      <c r="G66" s="392" t="s">
        <v>900</v>
      </c>
      <c r="H66" s="392"/>
      <c r="I66" s="392" t="s">
        <v>901</v>
      </c>
      <c r="J66" s="393"/>
      <c r="K66" s="392"/>
      <c r="L66" s="393"/>
      <c r="M66" s="392"/>
      <c r="N66" s="394"/>
    </row>
    <row r="67" spans="1:14" x14ac:dyDescent="0.2">
      <c r="A67" s="390"/>
      <c r="B67" s="391"/>
      <c r="C67" s="448" t="s">
        <v>326</v>
      </c>
      <c r="D67" s="448"/>
      <c r="E67" s="448"/>
      <c r="F67" s="392" t="s">
        <v>318</v>
      </c>
      <c r="G67" s="392" t="s">
        <v>902</v>
      </c>
      <c r="H67" s="392"/>
      <c r="I67" s="392" t="s">
        <v>903</v>
      </c>
      <c r="J67" s="393"/>
      <c r="K67" s="392"/>
      <c r="L67" s="393"/>
      <c r="M67" s="392"/>
      <c r="N67" s="394"/>
    </row>
    <row r="68" spans="1:14" ht="14.25" customHeight="1" x14ac:dyDescent="0.2">
      <c r="A68" s="390"/>
      <c r="B68" s="391"/>
      <c r="C68" s="453" t="s">
        <v>319</v>
      </c>
      <c r="D68" s="453"/>
      <c r="E68" s="453"/>
      <c r="F68" s="395"/>
      <c r="G68" s="395"/>
      <c r="H68" s="395"/>
      <c r="I68" s="395"/>
      <c r="J68" s="396">
        <v>4187.01</v>
      </c>
      <c r="K68" s="395"/>
      <c r="L68" s="396">
        <v>93.15</v>
      </c>
      <c r="M68" s="395"/>
      <c r="N68" s="397"/>
    </row>
    <row r="69" spans="1:14" x14ac:dyDescent="0.2">
      <c r="A69" s="390"/>
      <c r="B69" s="391"/>
      <c r="C69" s="448" t="s">
        <v>320</v>
      </c>
      <c r="D69" s="448"/>
      <c r="E69" s="448"/>
      <c r="F69" s="392"/>
      <c r="G69" s="392"/>
      <c r="H69" s="392"/>
      <c r="I69" s="392"/>
      <c r="J69" s="393"/>
      <c r="K69" s="392"/>
      <c r="L69" s="393">
        <v>12.68</v>
      </c>
      <c r="M69" s="392"/>
      <c r="N69" s="394">
        <v>405</v>
      </c>
    </row>
    <row r="70" spans="1:14" ht="14.25" customHeight="1" x14ac:dyDescent="0.2">
      <c r="A70" s="390"/>
      <c r="B70" s="391"/>
      <c r="C70" s="448" t="s">
        <v>890</v>
      </c>
      <c r="D70" s="448"/>
      <c r="E70" s="448"/>
      <c r="F70" s="392" t="s">
        <v>321</v>
      </c>
      <c r="G70" s="392" t="s">
        <v>429</v>
      </c>
      <c r="H70" s="392"/>
      <c r="I70" s="392" t="s">
        <v>429</v>
      </c>
      <c r="J70" s="393"/>
      <c r="K70" s="392"/>
      <c r="L70" s="393">
        <v>12.05</v>
      </c>
      <c r="M70" s="392"/>
      <c r="N70" s="394">
        <v>385</v>
      </c>
    </row>
    <row r="71" spans="1:14" ht="14.25" customHeight="1" x14ac:dyDescent="0.2">
      <c r="A71" s="390"/>
      <c r="B71" s="391"/>
      <c r="C71" s="448" t="s">
        <v>891</v>
      </c>
      <c r="D71" s="448"/>
      <c r="E71" s="448"/>
      <c r="F71" s="392" t="s">
        <v>321</v>
      </c>
      <c r="G71" s="392" t="s">
        <v>795</v>
      </c>
      <c r="H71" s="392"/>
      <c r="I71" s="392" t="s">
        <v>795</v>
      </c>
      <c r="J71" s="393"/>
      <c r="K71" s="392"/>
      <c r="L71" s="393">
        <v>6.34</v>
      </c>
      <c r="M71" s="392"/>
      <c r="N71" s="394">
        <v>203</v>
      </c>
    </row>
    <row r="72" spans="1:14" ht="14.25" customHeight="1" x14ac:dyDescent="0.2">
      <c r="A72" s="398"/>
      <c r="B72" s="399"/>
      <c r="C72" s="452" t="s">
        <v>322</v>
      </c>
      <c r="D72" s="452"/>
      <c r="E72" s="452"/>
      <c r="F72" s="387"/>
      <c r="G72" s="387"/>
      <c r="H72" s="387"/>
      <c r="I72" s="387"/>
      <c r="J72" s="388"/>
      <c r="K72" s="387"/>
      <c r="L72" s="388">
        <v>111.54</v>
      </c>
      <c r="M72" s="395"/>
      <c r="N72" s="389">
        <v>1304</v>
      </c>
    </row>
    <row r="73" spans="1:14" ht="22.5" customHeight="1" x14ac:dyDescent="0.2">
      <c r="A73" s="385" t="s">
        <v>324</v>
      </c>
      <c r="B73" s="386" t="s">
        <v>904</v>
      </c>
      <c r="C73" s="452" t="s">
        <v>905</v>
      </c>
      <c r="D73" s="452"/>
      <c r="E73" s="452"/>
      <c r="F73" s="387" t="s">
        <v>906</v>
      </c>
      <c r="G73" s="387"/>
      <c r="H73" s="387"/>
      <c r="I73" s="387" t="s">
        <v>907</v>
      </c>
      <c r="J73" s="388">
        <v>14.91</v>
      </c>
      <c r="K73" s="387"/>
      <c r="L73" s="388">
        <v>646.91</v>
      </c>
      <c r="M73" s="387" t="s">
        <v>476</v>
      </c>
      <c r="N73" s="389">
        <v>4619</v>
      </c>
    </row>
    <row r="74" spans="1:14" ht="22.5" customHeight="1" x14ac:dyDescent="0.2">
      <c r="A74" s="385" t="s">
        <v>327</v>
      </c>
      <c r="B74" s="386" t="s">
        <v>908</v>
      </c>
      <c r="C74" s="452" t="s">
        <v>909</v>
      </c>
      <c r="D74" s="452"/>
      <c r="E74" s="452"/>
      <c r="F74" s="387" t="s">
        <v>884</v>
      </c>
      <c r="G74" s="387"/>
      <c r="H74" s="387"/>
      <c r="I74" s="387" t="s">
        <v>885</v>
      </c>
      <c r="J74" s="388"/>
      <c r="K74" s="387"/>
      <c r="L74" s="388"/>
      <c r="M74" s="387"/>
      <c r="N74" s="389"/>
    </row>
    <row r="75" spans="1:14" x14ac:dyDescent="0.2">
      <c r="A75" s="390"/>
      <c r="B75" s="391" t="s">
        <v>315</v>
      </c>
      <c r="C75" s="448" t="s">
        <v>25</v>
      </c>
      <c r="D75" s="448"/>
      <c r="E75" s="448"/>
      <c r="F75" s="392"/>
      <c r="G75" s="392"/>
      <c r="H75" s="392"/>
      <c r="I75" s="392"/>
      <c r="J75" s="393">
        <v>67.48</v>
      </c>
      <c r="K75" s="392"/>
      <c r="L75" s="393">
        <v>75.67</v>
      </c>
      <c r="M75" s="392" t="s">
        <v>400</v>
      </c>
      <c r="N75" s="394">
        <v>2417</v>
      </c>
    </row>
    <row r="76" spans="1:14" x14ac:dyDescent="0.2">
      <c r="A76" s="390"/>
      <c r="B76" s="391" t="s">
        <v>316</v>
      </c>
      <c r="C76" s="448" t="s">
        <v>4</v>
      </c>
      <c r="D76" s="448"/>
      <c r="E76" s="448"/>
      <c r="F76" s="392"/>
      <c r="G76" s="392"/>
      <c r="H76" s="392"/>
      <c r="I76" s="392"/>
      <c r="J76" s="393">
        <v>2418.16</v>
      </c>
      <c r="K76" s="392"/>
      <c r="L76" s="393">
        <v>2711.72</v>
      </c>
      <c r="M76" s="392" t="s">
        <v>476</v>
      </c>
      <c r="N76" s="394">
        <v>19362</v>
      </c>
    </row>
    <row r="77" spans="1:14" x14ac:dyDescent="0.2">
      <c r="A77" s="390"/>
      <c r="B77" s="391" t="s">
        <v>323</v>
      </c>
      <c r="C77" s="448" t="s">
        <v>325</v>
      </c>
      <c r="D77" s="448"/>
      <c r="E77" s="448"/>
      <c r="F77" s="392"/>
      <c r="G77" s="392"/>
      <c r="H77" s="392"/>
      <c r="I77" s="392"/>
      <c r="J77" s="393">
        <v>260.45999999999998</v>
      </c>
      <c r="K77" s="392"/>
      <c r="L77" s="393">
        <v>292.08</v>
      </c>
      <c r="M77" s="392" t="s">
        <v>400</v>
      </c>
      <c r="N77" s="394">
        <v>9329</v>
      </c>
    </row>
    <row r="78" spans="1:14" x14ac:dyDescent="0.2">
      <c r="A78" s="390"/>
      <c r="B78" s="391"/>
      <c r="C78" s="448" t="s">
        <v>317</v>
      </c>
      <c r="D78" s="448"/>
      <c r="E78" s="448"/>
      <c r="F78" s="392" t="s">
        <v>318</v>
      </c>
      <c r="G78" s="392" t="s">
        <v>910</v>
      </c>
      <c r="H78" s="392"/>
      <c r="I78" s="392" t="s">
        <v>911</v>
      </c>
      <c r="J78" s="393"/>
      <c r="K78" s="392"/>
      <c r="L78" s="393"/>
      <c r="M78" s="392"/>
      <c r="N78" s="394"/>
    </row>
    <row r="79" spans="1:14" x14ac:dyDescent="0.2">
      <c r="A79" s="390"/>
      <c r="B79" s="391"/>
      <c r="C79" s="448" t="s">
        <v>326</v>
      </c>
      <c r="D79" s="448"/>
      <c r="E79" s="448"/>
      <c r="F79" s="392" t="s">
        <v>318</v>
      </c>
      <c r="G79" s="392" t="s">
        <v>912</v>
      </c>
      <c r="H79" s="392"/>
      <c r="I79" s="392" t="s">
        <v>913</v>
      </c>
      <c r="J79" s="393"/>
      <c r="K79" s="392"/>
      <c r="L79" s="393"/>
      <c r="M79" s="392"/>
      <c r="N79" s="394"/>
    </row>
    <row r="80" spans="1:14" ht="14.25" customHeight="1" x14ac:dyDescent="0.2">
      <c r="A80" s="390"/>
      <c r="B80" s="391"/>
      <c r="C80" s="453" t="s">
        <v>319</v>
      </c>
      <c r="D80" s="453"/>
      <c r="E80" s="453"/>
      <c r="F80" s="395"/>
      <c r="G80" s="395"/>
      <c r="H80" s="395"/>
      <c r="I80" s="395"/>
      <c r="J80" s="396">
        <v>2485.64</v>
      </c>
      <c r="K80" s="395"/>
      <c r="L80" s="396">
        <v>2787.39</v>
      </c>
      <c r="M80" s="395"/>
      <c r="N80" s="397"/>
    </row>
    <row r="81" spans="1:14" x14ac:dyDescent="0.2">
      <c r="A81" s="390"/>
      <c r="B81" s="391"/>
      <c r="C81" s="448" t="s">
        <v>320</v>
      </c>
      <c r="D81" s="448"/>
      <c r="E81" s="448"/>
      <c r="F81" s="392"/>
      <c r="G81" s="392"/>
      <c r="H81" s="392"/>
      <c r="I81" s="392"/>
      <c r="J81" s="393"/>
      <c r="K81" s="392"/>
      <c r="L81" s="393">
        <v>367.75</v>
      </c>
      <c r="M81" s="392"/>
      <c r="N81" s="394">
        <v>11746</v>
      </c>
    </row>
    <row r="82" spans="1:14" ht="14.25" customHeight="1" x14ac:dyDescent="0.2">
      <c r="A82" s="390"/>
      <c r="B82" s="391"/>
      <c r="C82" s="448" t="s">
        <v>890</v>
      </c>
      <c r="D82" s="448"/>
      <c r="E82" s="448"/>
      <c r="F82" s="392" t="s">
        <v>321</v>
      </c>
      <c r="G82" s="392" t="s">
        <v>429</v>
      </c>
      <c r="H82" s="392"/>
      <c r="I82" s="392" t="s">
        <v>429</v>
      </c>
      <c r="J82" s="393"/>
      <c r="K82" s="392"/>
      <c r="L82" s="393">
        <v>349.36</v>
      </c>
      <c r="M82" s="392"/>
      <c r="N82" s="394">
        <v>11159</v>
      </c>
    </row>
    <row r="83" spans="1:14" ht="14.25" customHeight="1" x14ac:dyDescent="0.2">
      <c r="A83" s="390"/>
      <c r="B83" s="391"/>
      <c r="C83" s="448" t="s">
        <v>891</v>
      </c>
      <c r="D83" s="448"/>
      <c r="E83" s="448"/>
      <c r="F83" s="392" t="s">
        <v>321</v>
      </c>
      <c r="G83" s="392" t="s">
        <v>795</v>
      </c>
      <c r="H83" s="392"/>
      <c r="I83" s="392" t="s">
        <v>795</v>
      </c>
      <c r="J83" s="393"/>
      <c r="K83" s="392"/>
      <c r="L83" s="393">
        <v>183.88</v>
      </c>
      <c r="M83" s="392"/>
      <c r="N83" s="394">
        <v>5873</v>
      </c>
    </row>
    <row r="84" spans="1:14" ht="14.25" customHeight="1" x14ac:dyDescent="0.2">
      <c r="A84" s="398"/>
      <c r="B84" s="399"/>
      <c r="C84" s="452" t="s">
        <v>322</v>
      </c>
      <c r="D84" s="452"/>
      <c r="E84" s="452"/>
      <c r="F84" s="387"/>
      <c r="G84" s="387"/>
      <c r="H84" s="387"/>
      <c r="I84" s="387"/>
      <c r="J84" s="388"/>
      <c r="K84" s="387"/>
      <c r="L84" s="388">
        <v>3320.63</v>
      </c>
      <c r="M84" s="395"/>
      <c r="N84" s="389">
        <v>38811</v>
      </c>
    </row>
    <row r="85" spans="1:14" ht="22.5" customHeight="1" x14ac:dyDescent="0.2">
      <c r="A85" s="385" t="s">
        <v>328</v>
      </c>
      <c r="B85" s="386" t="s">
        <v>914</v>
      </c>
      <c r="C85" s="452" t="s">
        <v>439</v>
      </c>
      <c r="D85" s="452"/>
      <c r="E85" s="452"/>
      <c r="F85" s="387" t="s">
        <v>893</v>
      </c>
      <c r="G85" s="387"/>
      <c r="H85" s="387"/>
      <c r="I85" s="387" t="s">
        <v>894</v>
      </c>
      <c r="J85" s="388"/>
      <c r="K85" s="387"/>
      <c r="L85" s="388"/>
      <c r="M85" s="387"/>
      <c r="N85" s="389"/>
    </row>
    <row r="86" spans="1:14" x14ac:dyDescent="0.2">
      <c r="A86" s="390"/>
      <c r="B86" s="391" t="s">
        <v>315</v>
      </c>
      <c r="C86" s="448" t="s">
        <v>25</v>
      </c>
      <c r="D86" s="448"/>
      <c r="E86" s="448"/>
      <c r="F86" s="392"/>
      <c r="G86" s="392"/>
      <c r="H86" s="392"/>
      <c r="I86" s="392"/>
      <c r="J86" s="393">
        <v>759.13</v>
      </c>
      <c r="K86" s="392"/>
      <c r="L86" s="393">
        <v>268.89999999999998</v>
      </c>
      <c r="M86" s="392" t="s">
        <v>400</v>
      </c>
      <c r="N86" s="394">
        <v>8589</v>
      </c>
    </row>
    <row r="87" spans="1:14" x14ac:dyDescent="0.2">
      <c r="A87" s="390"/>
      <c r="B87" s="391"/>
      <c r="C87" s="448" t="s">
        <v>317</v>
      </c>
      <c r="D87" s="448"/>
      <c r="E87" s="448"/>
      <c r="F87" s="392" t="s">
        <v>318</v>
      </c>
      <c r="G87" s="392" t="s">
        <v>440</v>
      </c>
      <c r="H87" s="392"/>
      <c r="I87" s="392" t="s">
        <v>915</v>
      </c>
      <c r="J87" s="393"/>
      <c r="K87" s="392"/>
      <c r="L87" s="393"/>
      <c r="M87" s="392"/>
      <c r="N87" s="394"/>
    </row>
    <row r="88" spans="1:14" ht="14.25" customHeight="1" x14ac:dyDescent="0.2">
      <c r="A88" s="390"/>
      <c r="B88" s="391"/>
      <c r="C88" s="453" t="s">
        <v>319</v>
      </c>
      <c r="D88" s="453"/>
      <c r="E88" s="453"/>
      <c r="F88" s="395"/>
      <c r="G88" s="395"/>
      <c r="H88" s="395"/>
      <c r="I88" s="395"/>
      <c r="J88" s="396">
        <v>759.13</v>
      </c>
      <c r="K88" s="395"/>
      <c r="L88" s="396">
        <v>268.89999999999998</v>
      </c>
      <c r="M88" s="395"/>
      <c r="N88" s="397"/>
    </row>
    <row r="89" spans="1:14" x14ac:dyDescent="0.2">
      <c r="A89" s="390"/>
      <c r="B89" s="391"/>
      <c r="C89" s="448" t="s">
        <v>320</v>
      </c>
      <c r="D89" s="448"/>
      <c r="E89" s="448"/>
      <c r="F89" s="392"/>
      <c r="G89" s="392"/>
      <c r="H89" s="392"/>
      <c r="I89" s="392"/>
      <c r="J89" s="393"/>
      <c r="K89" s="392"/>
      <c r="L89" s="393">
        <v>268.89999999999998</v>
      </c>
      <c r="M89" s="392"/>
      <c r="N89" s="394">
        <v>8589</v>
      </c>
    </row>
    <row r="90" spans="1:14" ht="14.25" customHeight="1" x14ac:dyDescent="0.2">
      <c r="A90" s="390"/>
      <c r="B90" s="391"/>
      <c r="C90" s="448" t="s">
        <v>383</v>
      </c>
      <c r="D90" s="448"/>
      <c r="E90" s="448"/>
      <c r="F90" s="392" t="s">
        <v>321</v>
      </c>
      <c r="G90" s="392" t="s">
        <v>525</v>
      </c>
      <c r="H90" s="392"/>
      <c r="I90" s="392" t="s">
        <v>525</v>
      </c>
      <c r="J90" s="393"/>
      <c r="K90" s="392"/>
      <c r="L90" s="393">
        <v>215.12</v>
      </c>
      <c r="M90" s="392"/>
      <c r="N90" s="394">
        <v>6871</v>
      </c>
    </row>
    <row r="91" spans="1:14" ht="14.25" customHeight="1" x14ac:dyDescent="0.2">
      <c r="A91" s="390"/>
      <c r="B91" s="391"/>
      <c r="C91" s="448" t="s">
        <v>384</v>
      </c>
      <c r="D91" s="448"/>
      <c r="E91" s="448"/>
      <c r="F91" s="392" t="s">
        <v>321</v>
      </c>
      <c r="G91" s="392" t="s">
        <v>511</v>
      </c>
      <c r="H91" s="392"/>
      <c r="I91" s="392" t="s">
        <v>511</v>
      </c>
      <c r="J91" s="393"/>
      <c r="K91" s="392"/>
      <c r="L91" s="393">
        <v>121.01</v>
      </c>
      <c r="M91" s="392"/>
      <c r="N91" s="394">
        <v>3865</v>
      </c>
    </row>
    <row r="92" spans="1:14" ht="14.25" customHeight="1" x14ac:dyDescent="0.2">
      <c r="A92" s="398"/>
      <c r="B92" s="399"/>
      <c r="C92" s="452" t="s">
        <v>322</v>
      </c>
      <c r="D92" s="452"/>
      <c r="E92" s="452"/>
      <c r="F92" s="387"/>
      <c r="G92" s="387"/>
      <c r="H92" s="387"/>
      <c r="I92" s="387"/>
      <c r="J92" s="388"/>
      <c r="K92" s="387"/>
      <c r="L92" s="388">
        <v>605.03</v>
      </c>
      <c r="M92" s="395"/>
      <c r="N92" s="389">
        <v>19325</v>
      </c>
    </row>
    <row r="93" spans="1:14" ht="22.5" customHeight="1" x14ac:dyDescent="0.2">
      <c r="A93" s="385" t="s">
        <v>387</v>
      </c>
      <c r="B93" s="386" t="s">
        <v>916</v>
      </c>
      <c r="C93" s="452" t="s">
        <v>917</v>
      </c>
      <c r="D93" s="452"/>
      <c r="E93" s="452"/>
      <c r="F93" s="387" t="s">
        <v>918</v>
      </c>
      <c r="G93" s="387"/>
      <c r="H93" s="387"/>
      <c r="I93" s="387" t="s">
        <v>919</v>
      </c>
      <c r="J93" s="388"/>
      <c r="K93" s="387"/>
      <c r="L93" s="388"/>
      <c r="M93" s="387"/>
      <c r="N93" s="389"/>
    </row>
    <row r="94" spans="1:14" x14ac:dyDescent="0.2">
      <c r="A94" s="390"/>
      <c r="B94" s="391" t="s">
        <v>315</v>
      </c>
      <c r="C94" s="448" t="s">
        <v>25</v>
      </c>
      <c r="D94" s="448"/>
      <c r="E94" s="448"/>
      <c r="F94" s="392"/>
      <c r="G94" s="392"/>
      <c r="H94" s="392"/>
      <c r="I94" s="392"/>
      <c r="J94" s="393">
        <v>20.420000000000002</v>
      </c>
      <c r="K94" s="392"/>
      <c r="L94" s="393">
        <v>220.27</v>
      </c>
      <c r="M94" s="392" t="s">
        <v>400</v>
      </c>
      <c r="N94" s="394">
        <v>7035</v>
      </c>
    </row>
    <row r="95" spans="1:14" x14ac:dyDescent="0.2">
      <c r="A95" s="390"/>
      <c r="B95" s="391" t="s">
        <v>316</v>
      </c>
      <c r="C95" s="448" t="s">
        <v>4</v>
      </c>
      <c r="D95" s="448"/>
      <c r="E95" s="448"/>
      <c r="F95" s="392"/>
      <c r="G95" s="392"/>
      <c r="H95" s="392"/>
      <c r="I95" s="392"/>
      <c r="J95" s="393">
        <v>62.62</v>
      </c>
      <c r="K95" s="392"/>
      <c r="L95" s="393">
        <v>675.47</v>
      </c>
      <c r="M95" s="392" t="s">
        <v>476</v>
      </c>
      <c r="N95" s="394">
        <v>4823</v>
      </c>
    </row>
    <row r="96" spans="1:14" x14ac:dyDescent="0.2">
      <c r="A96" s="390"/>
      <c r="B96" s="391" t="s">
        <v>323</v>
      </c>
      <c r="C96" s="448" t="s">
        <v>325</v>
      </c>
      <c r="D96" s="448"/>
      <c r="E96" s="448"/>
      <c r="F96" s="392"/>
      <c r="G96" s="392"/>
      <c r="H96" s="392"/>
      <c r="I96" s="392"/>
      <c r="J96" s="393">
        <v>5.93</v>
      </c>
      <c r="K96" s="392"/>
      <c r="L96" s="393">
        <v>63.97</v>
      </c>
      <c r="M96" s="392" t="s">
        <v>400</v>
      </c>
      <c r="N96" s="394">
        <v>2043</v>
      </c>
    </row>
    <row r="97" spans="1:14" x14ac:dyDescent="0.2">
      <c r="A97" s="390"/>
      <c r="B97" s="391" t="s">
        <v>324</v>
      </c>
      <c r="C97" s="448" t="s">
        <v>354</v>
      </c>
      <c r="D97" s="448"/>
      <c r="E97" s="448"/>
      <c r="F97" s="392"/>
      <c r="G97" s="392"/>
      <c r="H97" s="392"/>
      <c r="I97" s="392"/>
      <c r="J97" s="393">
        <v>136.72</v>
      </c>
      <c r="K97" s="392"/>
      <c r="L97" s="393">
        <v>7.55</v>
      </c>
      <c r="M97" s="392" t="s">
        <v>477</v>
      </c>
      <c r="N97" s="394">
        <v>38</v>
      </c>
    </row>
    <row r="98" spans="1:14" x14ac:dyDescent="0.2">
      <c r="A98" s="390"/>
      <c r="B98" s="391"/>
      <c r="C98" s="448" t="s">
        <v>317</v>
      </c>
      <c r="D98" s="448"/>
      <c r="E98" s="448"/>
      <c r="F98" s="392" t="s">
        <v>318</v>
      </c>
      <c r="G98" s="392" t="s">
        <v>920</v>
      </c>
      <c r="H98" s="392"/>
      <c r="I98" s="392" t="s">
        <v>921</v>
      </c>
      <c r="J98" s="393"/>
      <c r="K98" s="392"/>
      <c r="L98" s="393"/>
      <c r="M98" s="392"/>
      <c r="N98" s="394"/>
    </row>
    <row r="99" spans="1:14" x14ac:dyDescent="0.2">
      <c r="A99" s="390"/>
      <c r="B99" s="391"/>
      <c r="C99" s="448" t="s">
        <v>326</v>
      </c>
      <c r="D99" s="448"/>
      <c r="E99" s="448"/>
      <c r="F99" s="392" t="s">
        <v>318</v>
      </c>
      <c r="G99" s="392" t="s">
        <v>922</v>
      </c>
      <c r="H99" s="392"/>
      <c r="I99" s="392" t="s">
        <v>923</v>
      </c>
      <c r="J99" s="393"/>
      <c r="K99" s="392"/>
      <c r="L99" s="393"/>
      <c r="M99" s="392"/>
      <c r="N99" s="394"/>
    </row>
    <row r="100" spans="1:14" ht="14.25" customHeight="1" x14ac:dyDescent="0.2">
      <c r="A100" s="390"/>
      <c r="B100" s="391"/>
      <c r="C100" s="453" t="s">
        <v>319</v>
      </c>
      <c r="D100" s="453"/>
      <c r="E100" s="453"/>
      <c r="F100" s="395"/>
      <c r="G100" s="395"/>
      <c r="H100" s="395"/>
      <c r="I100" s="395"/>
      <c r="J100" s="396">
        <v>83.74</v>
      </c>
      <c r="K100" s="395"/>
      <c r="L100" s="396">
        <v>903.29</v>
      </c>
      <c r="M100" s="395"/>
      <c r="N100" s="397"/>
    </row>
    <row r="101" spans="1:14" x14ac:dyDescent="0.2">
      <c r="A101" s="390"/>
      <c r="B101" s="391"/>
      <c r="C101" s="448" t="s">
        <v>320</v>
      </c>
      <c r="D101" s="448"/>
      <c r="E101" s="448"/>
      <c r="F101" s="392"/>
      <c r="G101" s="392"/>
      <c r="H101" s="392"/>
      <c r="I101" s="392"/>
      <c r="J101" s="393"/>
      <c r="K101" s="392"/>
      <c r="L101" s="393">
        <v>284.24</v>
      </c>
      <c r="M101" s="392"/>
      <c r="N101" s="394">
        <v>9078</v>
      </c>
    </row>
    <row r="102" spans="1:14" ht="14.25" customHeight="1" x14ac:dyDescent="0.2">
      <c r="A102" s="390"/>
      <c r="B102" s="391"/>
      <c r="C102" s="448" t="s">
        <v>924</v>
      </c>
      <c r="D102" s="448"/>
      <c r="E102" s="448"/>
      <c r="F102" s="392" t="s">
        <v>321</v>
      </c>
      <c r="G102" s="392" t="s">
        <v>925</v>
      </c>
      <c r="H102" s="392"/>
      <c r="I102" s="392" t="s">
        <v>925</v>
      </c>
      <c r="J102" s="393"/>
      <c r="K102" s="392"/>
      <c r="L102" s="393">
        <v>346.77</v>
      </c>
      <c r="M102" s="392"/>
      <c r="N102" s="394">
        <v>11075</v>
      </c>
    </row>
    <row r="103" spans="1:14" ht="14.25" customHeight="1" x14ac:dyDescent="0.2">
      <c r="A103" s="390"/>
      <c r="B103" s="391"/>
      <c r="C103" s="448" t="s">
        <v>926</v>
      </c>
      <c r="D103" s="448"/>
      <c r="E103" s="448"/>
      <c r="F103" s="392" t="s">
        <v>321</v>
      </c>
      <c r="G103" s="392" t="s">
        <v>525</v>
      </c>
      <c r="H103" s="392"/>
      <c r="I103" s="392" t="s">
        <v>525</v>
      </c>
      <c r="J103" s="393"/>
      <c r="K103" s="392"/>
      <c r="L103" s="393">
        <v>227.39</v>
      </c>
      <c r="M103" s="392"/>
      <c r="N103" s="394">
        <v>7262</v>
      </c>
    </row>
    <row r="104" spans="1:14" ht="14.25" customHeight="1" x14ac:dyDescent="0.2">
      <c r="A104" s="398"/>
      <c r="B104" s="399"/>
      <c r="C104" s="452" t="s">
        <v>322</v>
      </c>
      <c r="D104" s="452"/>
      <c r="E104" s="452"/>
      <c r="F104" s="387"/>
      <c r="G104" s="387"/>
      <c r="H104" s="387"/>
      <c r="I104" s="387"/>
      <c r="J104" s="388"/>
      <c r="K104" s="387"/>
      <c r="L104" s="388">
        <v>1477.45</v>
      </c>
      <c r="M104" s="395"/>
      <c r="N104" s="389">
        <v>30233</v>
      </c>
    </row>
    <row r="105" spans="1:14" ht="22.5" customHeight="1" x14ac:dyDescent="0.2">
      <c r="A105" s="385" t="s">
        <v>388</v>
      </c>
      <c r="B105" s="386" t="s">
        <v>927</v>
      </c>
      <c r="C105" s="452" t="s">
        <v>928</v>
      </c>
      <c r="D105" s="452"/>
      <c r="E105" s="452"/>
      <c r="F105" s="387" t="s">
        <v>443</v>
      </c>
      <c r="G105" s="387"/>
      <c r="H105" s="387"/>
      <c r="I105" s="387" t="s">
        <v>929</v>
      </c>
      <c r="J105" s="388">
        <v>73.08</v>
      </c>
      <c r="K105" s="387"/>
      <c r="L105" s="388">
        <v>1024.79</v>
      </c>
      <c r="M105" s="387" t="s">
        <v>477</v>
      </c>
      <c r="N105" s="389">
        <v>5196</v>
      </c>
    </row>
    <row r="106" spans="1:14" x14ac:dyDescent="0.2">
      <c r="A106" s="398"/>
      <c r="B106" s="399"/>
      <c r="C106" s="359" t="s">
        <v>749</v>
      </c>
      <c r="D106" s="360"/>
      <c r="E106" s="360"/>
      <c r="F106" s="401"/>
      <c r="G106" s="401"/>
      <c r="H106" s="401"/>
      <c r="I106" s="401"/>
      <c r="J106" s="402"/>
      <c r="K106" s="401"/>
      <c r="L106" s="402"/>
      <c r="M106" s="403"/>
      <c r="N106" s="404"/>
    </row>
    <row r="107" spans="1:14" ht="67.5" customHeight="1" x14ac:dyDescent="0.2">
      <c r="A107" s="385" t="s">
        <v>389</v>
      </c>
      <c r="B107" s="386" t="s">
        <v>930</v>
      </c>
      <c r="C107" s="452" t="s">
        <v>931</v>
      </c>
      <c r="D107" s="452"/>
      <c r="E107" s="452"/>
      <c r="F107" s="387" t="s">
        <v>932</v>
      </c>
      <c r="G107" s="387"/>
      <c r="H107" s="387"/>
      <c r="I107" s="387" t="s">
        <v>933</v>
      </c>
      <c r="J107" s="388"/>
      <c r="K107" s="387"/>
      <c r="L107" s="388"/>
      <c r="M107" s="387"/>
      <c r="N107" s="389"/>
    </row>
    <row r="108" spans="1:14" x14ac:dyDescent="0.2">
      <c r="A108" s="390"/>
      <c r="B108" s="391" t="s">
        <v>315</v>
      </c>
      <c r="C108" s="448" t="s">
        <v>25</v>
      </c>
      <c r="D108" s="448"/>
      <c r="E108" s="448"/>
      <c r="F108" s="392"/>
      <c r="G108" s="392"/>
      <c r="H108" s="392"/>
      <c r="I108" s="392"/>
      <c r="J108" s="393">
        <v>4534.46</v>
      </c>
      <c r="K108" s="392"/>
      <c r="L108" s="393">
        <v>383.98</v>
      </c>
      <c r="M108" s="392" t="s">
        <v>400</v>
      </c>
      <c r="N108" s="394">
        <v>12264</v>
      </c>
    </row>
    <row r="109" spans="1:14" x14ac:dyDescent="0.2">
      <c r="A109" s="390"/>
      <c r="B109" s="391" t="s">
        <v>316</v>
      </c>
      <c r="C109" s="448" t="s">
        <v>4</v>
      </c>
      <c r="D109" s="448"/>
      <c r="E109" s="448"/>
      <c r="F109" s="392"/>
      <c r="G109" s="392"/>
      <c r="H109" s="392"/>
      <c r="I109" s="392"/>
      <c r="J109" s="393">
        <v>14221.02</v>
      </c>
      <c r="K109" s="392"/>
      <c r="L109" s="393">
        <v>1204.24</v>
      </c>
      <c r="M109" s="392" t="s">
        <v>476</v>
      </c>
      <c r="N109" s="394">
        <v>8598</v>
      </c>
    </row>
    <row r="110" spans="1:14" x14ac:dyDescent="0.2">
      <c r="A110" s="390"/>
      <c r="B110" s="391" t="s">
        <v>323</v>
      </c>
      <c r="C110" s="448" t="s">
        <v>325</v>
      </c>
      <c r="D110" s="448"/>
      <c r="E110" s="448"/>
      <c r="F110" s="392"/>
      <c r="G110" s="392"/>
      <c r="H110" s="392"/>
      <c r="I110" s="392"/>
      <c r="J110" s="393">
        <v>1860.96</v>
      </c>
      <c r="K110" s="392"/>
      <c r="L110" s="393">
        <v>157.59</v>
      </c>
      <c r="M110" s="392" t="s">
        <v>400</v>
      </c>
      <c r="N110" s="394">
        <v>5033</v>
      </c>
    </row>
    <row r="111" spans="1:14" x14ac:dyDescent="0.2">
      <c r="A111" s="390"/>
      <c r="B111" s="391" t="s">
        <v>324</v>
      </c>
      <c r="C111" s="448" t="s">
        <v>354</v>
      </c>
      <c r="D111" s="448"/>
      <c r="E111" s="448"/>
      <c r="F111" s="392"/>
      <c r="G111" s="392"/>
      <c r="H111" s="392"/>
      <c r="I111" s="392"/>
      <c r="J111" s="393">
        <v>125383.75</v>
      </c>
      <c r="K111" s="392"/>
      <c r="L111" s="393">
        <v>10617.5</v>
      </c>
      <c r="M111" s="392" t="s">
        <v>477</v>
      </c>
      <c r="N111" s="394">
        <v>53831</v>
      </c>
    </row>
    <row r="112" spans="1:14" ht="14.25" customHeight="1" x14ac:dyDescent="0.2">
      <c r="A112" s="405"/>
      <c r="B112" s="406" t="s">
        <v>934</v>
      </c>
      <c r="C112" s="471" t="s">
        <v>935</v>
      </c>
      <c r="D112" s="471"/>
      <c r="E112" s="471"/>
      <c r="F112" s="407" t="s">
        <v>359</v>
      </c>
      <c r="G112" s="407" t="s">
        <v>349</v>
      </c>
      <c r="H112" s="407"/>
      <c r="I112" s="407" t="s">
        <v>349</v>
      </c>
      <c r="J112" s="391"/>
      <c r="K112" s="392"/>
      <c r="L112" s="393"/>
      <c r="M112" s="392"/>
      <c r="N112" s="408"/>
    </row>
    <row r="113" spans="1:14" ht="14.25" customHeight="1" x14ac:dyDescent="0.2">
      <c r="A113" s="405"/>
      <c r="B113" s="406" t="s">
        <v>936</v>
      </c>
      <c r="C113" s="471" t="s">
        <v>937</v>
      </c>
      <c r="D113" s="471"/>
      <c r="E113" s="471"/>
      <c r="F113" s="407" t="s">
        <v>359</v>
      </c>
      <c r="G113" s="407" t="s">
        <v>349</v>
      </c>
      <c r="H113" s="407"/>
      <c r="I113" s="407" t="s">
        <v>349</v>
      </c>
      <c r="J113" s="391"/>
      <c r="K113" s="392"/>
      <c r="L113" s="393"/>
      <c r="M113" s="392"/>
      <c r="N113" s="408"/>
    </row>
    <row r="114" spans="1:14" x14ac:dyDescent="0.2">
      <c r="A114" s="390"/>
      <c r="B114" s="391"/>
      <c r="C114" s="448" t="s">
        <v>317</v>
      </c>
      <c r="D114" s="448"/>
      <c r="E114" s="448"/>
      <c r="F114" s="392" t="s">
        <v>318</v>
      </c>
      <c r="G114" s="392" t="s">
        <v>938</v>
      </c>
      <c r="H114" s="392"/>
      <c r="I114" s="392" t="s">
        <v>939</v>
      </c>
      <c r="J114" s="393"/>
      <c r="K114" s="392"/>
      <c r="L114" s="393"/>
      <c r="M114" s="392"/>
      <c r="N114" s="394"/>
    </row>
    <row r="115" spans="1:14" x14ac:dyDescent="0.2">
      <c r="A115" s="390"/>
      <c r="B115" s="391"/>
      <c r="C115" s="448" t="s">
        <v>326</v>
      </c>
      <c r="D115" s="448"/>
      <c r="E115" s="448"/>
      <c r="F115" s="392" t="s">
        <v>318</v>
      </c>
      <c r="G115" s="392" t="s">
        <v>940</v>
      </c>
      <c r="H115" s="392"/>
      <c r="I115" s="392" t="s">
        <v>941</v>
      </c>
      <c r="J115" s="393"/>
      <c r="K115" s="392"/>
      <c r="L115" s="393"/>
      <c r="M115" s="392"/>
      <c r="N115" s="394"/>
    </row>
    <row r="116" spans="1:14" ht="14.25" customHeight="1" x14ac:dyDescent="0.2">
      <c r="A116" s="390"/>
      <c r="B116" s="391"/>
      <c r="C116" s="453" t="s">
        <v>319</v>
      </c>
      <c r="D116" s="453"/>
      <c r="E116" s="453"/>
      <c r="F116" s="395"/>
      <c r="G116" s="395"/>
      <c r="H116" s="395"/>
      <c r="I116" s="395"/>
      <c r="J116" s="396">
        <v>144139.23000000001</v>
      </c>
      <c r="K116" s="395"/>
      <c r="L116" s="396">
        <v>12205.72</v>
      </c>
      <c r="M116" s="395"/>
      <c r="N116" s="397"/>
    </row>
    <row r="117" spans="1:14" x14ac:dyDescent="0.2">
      <c r="A117" s="390"/>
      <c r="B117" s="391"/>
      <c r="C117" s="448" t="s">
        <v>320</v>
      </c>
      <c r="D117" s="448"/>
      <c r="E117" s="448"/>
      <c r="F117" s="392"/>
      <c r="G117" s="392"/>
      <c r="H117" s="392"/>
      <c r="I117" s="392"/>
      <c r="J117" s="393"/>
      <c r="K117" s="392"/>
      <c r="L117" s="393">
        <v>541.57000000000005</v>
      </c>
      <c r="M117" s="392"/>
      <c r="N117" s="394">
        <v>17297</v>
      </c>
    </row>
    <row r="118" spans="1:14" ht="14.25" customHeight="1" x14ac:dyDescent="0.2">
      <c r="A118" s="390"/>
      <c r="B118" s="391"/>
      <c r="C118" s="448" t="s">
        <v>355</v>
      </c>
      <c r="D118" s="448"/>
      <c r="E118" s="448"/>
      <c r="F118" s="392" t="s">
        <v>321</v>
      </c>
      <c r="G118" s="392" t="s">
        <v>585</v>
      </c>
      <c r="H118" s="392"/>
      <c r="I118" s="392" t="s">
        <v>585</v>
      </c>
      <c r="J118" s="393"/>
      <c r="K118" s="392"/>
      <c r="L118" s="393">
        <v>568.65</v>
      </c>
      <c r="M118" s="392"/>
      <c r="N118" s="394">
        <v>18162</v>
      </c>
    </row>
    <row r="119" spans="1:14" ht="14.25" customHeight="1" x14ac:dyDescent="0.2">
      <c r="A119" s="390"/>
      <c r="B119" s="391"/>
      <c r="C119" s="448" t="s">
        <v>356</v>
      </c>
      <c r="D119" s="448"/>
      <c r="E119" s="448"/>
      <c r="F119" s="392" t="s">
        <v>321</v>
      </c>
      <c r="G119" s="392" t="s">
        <v>331</v>
      </c>
      <c r="H119" s="392"/>
      <c r="I119" s="392" t="s">
        <v>331</v>
      </c>
      <c r="J119" s="393"/>
      <c r="K119" s="392"/>
      <c r="L119" s="393">
        <v>324.94</v>
      </c>
      <c r="M119" s="392"/>
      <c r="N119" s="394">
        <v>10378</v>
      </c>
    </row>
    <row r="120" spans="1:14" ht="14.25" customHeight="1" x14ac:dyDescent="0.2">
      <c r="A120" s="398"/>
      <c r="B120" s="399"/>
      <c r="C120" s="452" t="s">
        <v>322</v>
      </c>
      <c r="D120" s="452"/>
      <c r="E120" s="452"/>
      <c r="F120" s="387"/>
      <c r="G120" s="387"/>
      <c r="H120" s="387"/>
      <c r="I120" s="387"/>
      <c r="J120" s="388"/>
      <c r="K120" s="387"/>
      <c r="L120" s="388">
        <v>13099.31</v>
      </c>
      <c r="M120" s="395"/>
      <c r="N120" s="389">
        <v>103233</v>
      </c>
    </row>
    <row r="121" spans="1:14" ht="22.5" customHeight="1" x14ac:dyDescent="0.2">
      <c r="A121" s="385" t="s">
        <v>390</v>
      </c>
      <c r="B121" s="386" t="s">
        <v>942</v>
      </c>
      <c r="C121" s="452" t="s">
        <v>943</v>
      </c>
      <c r="D121" s="452"/>
      <c r="E121" s="452"/>
      <c r="F121" s="387" t="s">
        <v>359</v>
      </c>
      <c r="G121" s="387"/>
      <c r="H121" s="387"/>
      <c r="I121" s="387" t="s">
        <v>944</v>
      </c>
      <c r="J121" s="388">
        <v>21344.57</v>
      </c>
      <c r="K121" s="387"/>
      <c r="L121" s="388">
        <v>1003.02</v>
      </c>
      <c r="M121" s="387" t="s">
        <v>477</v>
      </c>
      <c r="N121" s="389">
        <v>5085</v>
      </c>
    </row>
    <row r="122" spans="1:14" x14ac:dyDescent="0.2">
      <c r="A122" s="398"/>
      <c r="B122" s="399"/>
      <c r="C122" s="359" t="s">
        <v>749</v>
      </c>
      <c r="D122" s="360"/>
      <c r="E122" s="360"/>
      <c r="F122" s="401"/>
      <c r="G122" s="401"/>
      <c r="H122" s="401"/>
      <c r="I122" s="401"/>
      <c r="J122" s="402"/>
      <c r="K122" s="401"/>
      <c r="L122" s="402"/>
      <c r="M122" s="403"/>
      <c r="N122" s="404"/>
    </row>
    <row r="123" spans="1:14" ht="22.5" customHeight="1" x14ac:dyDescent="0.2">
      <c r="A123" s="385" t="s">
        <v>391</v>
      </c>
      <c r="B123" s="386" t="s">
        <v>945</v>
      </c>
      <c r="C123" s="452" t="s">
        <v>946</v>
      </c>
      <c r="D123" s="452"/>
      <c r="E123" s="452"/>
      <c r="F123" s="387" t="s">
        <v>363</v>
      </c>
      <c r="G123" s="387"/>
      <c r="H123" s="387"/>
      <c r="I123" s="387" t="s">
        <v>947</v>
      </c>
      <c r="J123" s="388">
        <v>13.76</v>
      </c>
      <c r="K123" s="387"/>
      <c r="L123" s="388">
        <v>19.59</v>
      </c>
      <c r="M123" s="387" t="s">
        <v>477</v>
      </c>
      <c r="N123" s="389">
        <v>99</v>
      </c>
    </row>
    <row r="124" spans="1:14" x14ac:dyDescent="0.2">
      <c r="A124" s="398"/>
      <c r="B124" s="399"/>
      <c r="C124" s="359" t="s">
        <v>749</v>
      </c>
      <c r="D124" s="360"/>
      <c r="E124" s="360"/>
      <c r="F124" s="401"/>
      <c r="G124" s="401"/>
      <c r="H124" s="401"/>
      <c r="I124" s="401"/>
      <c r="J124" s="402"/>
      <c r="K124" s="401"/>
      <c r="L124" s="402"/>
      <c r="M124" s="403"/>
      <c r="N124" s="404"/>
    </row>
    <row r="125" spans="1:14" ht="33.75" customHeight="1" x14ac:dyDescent="0.2">
      <c r="A125" s="385" t="s">
        <v>392</v>
      </c>
      <c r="B125" s="386" t="s">
        <v>948</v>
      </c>
      <c r="C125" s="452" t="s">
        <v>949</v>
      </c>
      <c r="D125" s="452"/>
      <c r="E125" s="452"/>
      <c r="F125" s="387" t="s">
        <v>642</v>
      </c>
      <c r="G125" s="387"/>
      <c r="H125" s="387"/>
      <c r="I125" s="387" t="s">
        <v>950</v>
      </c>
      <c r="J125" s="388"/>
      <c r="K125" s="387"/>
      <c r="L125" s="388"/>
      <c r="M125" s="387"/>
      <c r="N125" s="389"/>
    </row>
    <row r="126" spans="1:14" x14ac:dyDescent="0.2">
      <c r="A126" s="390"/>
      <c r="B126" s="391" t="s">
        <v>315</v>
      </c>
      <c r="C126" s="448" t="s">
        <v>25</v>
      </c>
      <c r="D126" s="448"/>
      <c r="E126" s="448"/>
      <c r="F126" s="392"/>
      <c r="G126" s="392"/>
      <c r="H126" s="392"/>
      <c r="I126" s="392"/>
      <c r="J126" s="393">
        <v>4.97</v>
      </c>
      <c r="K126" s="392"/>
      <c r="L126" s="393">
        <v>142.61000000000001</v>
      </c>
      <c r="M126" s="392" t="s">
        <v>400</v>
      </c>
      <c r="N126" s="394">
        <v>4555</v>
      </c>
    </row>
    <row r="127" spans="1:14" x14ac:dyDescent="0.2">
      <c r="A127" s="390"/>
      <c r="B127" s="391" t="s">
        <v>316</v>
      </c>
      <c r="C127" s="448" t="s">
        <v>4</v>
      </c>
      <c r="D127" s="448"/>
      <c r="E127" s="448"/>
      <c r="F127" s="392"/>
      <c r="G127" s="392"/>
      <c r="H127" s="392"/>
      <c r="I127" s="392"/>
      <c r="J127" s="393">
        <v>98.06</v>
      </c>
      <c r="K127" s="392"/>
      <c r="L127" s="393">
        <v>2813.69</v>
      </c>
      <c r="M127" s="392" t="s">
        <v>476</v>
      </c>
      <c r="N127" s="394">
        <v>20090</v>
      </c>
    </row>
    <row r="128" spans="1:14" x14ac:dyDescent="0.2">
      <c r="A128" s="390"/>
      <c r="B128" s="391" t="s">
        <v>323</v>
      </c>
      <c r="C128" s="448" t="s">
        <v>325</v>
      </c>
      <c r="D128" s="448"/>
      <c r="E128" s="448"/>
      <c r="F128" s="392"/>
      <c r="G128" s="392"/>
      <c r="H128" s="392"/>
      <c r="I128" s="392"/>
      <c r="J128" s="393">
        <v>8.23</v>
      </c>
      <c r="K128" s="392"/>
      <c r="L128" s="393">
        <v>236.15</v>
      </c>
      <c r="M128" s="392" t="s">
        <v>400</v>
      </c>
      <c r="N128" s="394">
        <v>7543</v>
      </c>
    </row>
    <row r="129" spans="1:14" x14ac:dyDescent="0.2">
      <c r="A129" s="405"/>
      <c r="B129" s="406" t="s">
        <v>951</v>
      </c>
      <c r="C129" s="471" t="s">
        <v>952</v>
      </c>
      <c r="D129" s="471"/>
      <c r="E129" s="471"/>
      <c r="F129" s="407" t="s">
        <v>359</v>
      </c>
      <c r="G129" s="407" t="s">
        <v>349</v>
      </c>
      <c r="H129" s="407"/>
      <c r="I129" s="407" t="s">
        <v>349</v>
      </c>
      <c r="J129" s="391"/>
      <c r="K129" s="392"/>
      <c r="L129" s="393"/>
      <c r="M129" s="392"/>
      <c r="N129" s="408"/>
    </row>
    <row r="130" spans="1:14" ht="14.25" customHeight="1" x14ac:dyDescent="0.2">
      <c r="A130" s="405"/>
      <c r="B130" s="406" t="s">
        <v>953</v>
      </c>
      <c r="C130" s="471" t="s">
        <v>954</v>
      </c>
      <c r="D130" s="471"/>
      <c r="E130" s="471"/>
      <c r="F130" s="407" t="s">
        <v>359</v>
      </c>
      <c r="G130" s="407" t="s">
        <v>349</v>
      </c>
      <c r="H130" s="407"/>
      <c r="I130" s="407" t="s">
        <v>349</v>
      </c>
      <c r="J130" s="391"/>
      <c r="K130" s="392"/>
      <c r="L130" s="393"/>
      <c r="M130" s="392"/>
      <c r="N130" s="408"/>
    </row>
    <row r="131" spans="1:14" x14ac:dyDescent="0.2">
      <c r="A131" s="390"/>
      <c r="B131" s="391"/>
      <c r="C131" s="448" t="s">
        <v>317</v>
      </c>
      <c r="D131" s="448"/>
      <c r="E131" s="448"/>
      <c r="F131" s="392" t="s">
        <v>318</v>
      </c>
      <c r="G131" s="392" t="s">
        <v>955</v>
      </c>
      <c r="H131" s="392"/>
      <c r="I131" s="392" t="s">
        <v>956</v>
      </c>
      <c r="J131" s="393"/>
      <c r="K131" s="392"/>
      <c r="L131" s="393"/>
      <c r="M131" s="392"/>
      <c r="N131" s="394"/>
    </row>
    <row r="132" spans="1:14" x14ac:dyDescent="0.2">
      <c r="A132" s="390"/>
      <c r="B132" s="391"/>
      <c r="C132" s="448" t="s">
        <v>326</v>
      </c>
      <c r="D132" s="448"/>
      <c r="E132" s="448"/>
      <c r="F132" s="392" t="s">
        <v>318</v>
      </c>
      <c r="G132" s="392" t="s">
        <v>957</v>
      </c>
      <c r="H132" s="392"/>
      <c r="I132" s="392" t="s">
        <v>958</v>
      </c>
      <c r="J132" s="393"/>
      <c r="K132" s="392"/>
      <c r="L132" s="393"/>
      <c r="M132" s="392"/>
      <c r="N132" s="394"/>
    </row>
    <row r="133" spans="1:14" ht="14.25" customHeight="1" x14ac:dyDescent="0.2">
      <c r="A133" s="390"/>
      <c r="B133" s="391"/>
      <c r="C133" s="453" t="s">
        <v>319</v>
      </c>
      <c r="D133" s="453"/>
      <c r="E133" s="453"/>
      <c r="F133" s="395"/>
      <c r="G133" s="395"/>
      <c r="H133" s="395"/>
      <c r="I133" s="395"/>
      <c r="J133" s="396">
        <v>103.03</v>
      </c>
      <c r="K133" s="395"/>
      <c r="L133" s="396">
        <v>2956.3</v>
      </c>
      <c r="M133" s="395"/>
      <c r="N133" s="397"/>
    </row>
    <row r="134" spans="1:14" x14ac:dyDescent="0.2">
      <c r="A134" s="390"/>
      <c r="B134" s="391"/>
      <c r="C134" s="448" t="s">
        <v>320</v>
      </c>
      <c r="D134" s="448"/>
      <c r="E134" s="448"/>
      <c r="F134" s="392"/>
      <c r="G134" s="392"/>
      <c r="H134" s="392"/>
      <c r="I134" s="392"/>
      <c r="J134" s="393"/>
      <c r="K134" s="392"/>
      <c r="L134" s="393">
        <v>378.76</v>
      </c>
      <c r="M134" s="392"/>
      <c r="N134" s="394">
        <v>12098</v>
      </c>
    </row>
    <row r="135" spans="1:14" ht="14.25" customHeight="1" x14ac:dyDescent="0.2">
      <c r="A135" s="390"/>
      <c r="B135" s="391"/>
      <c r="C135" s="448" t="s">
        <v>355</v>
      </c>
      <c r="D135" s="448"/>
      <c r="E135" s="448"/>
      <c r="F135" s="392" t="s">
        <v>321</v>
      </c>
      <c r="G135" s="392" t="s">
        <v>585</v>
      </c>
      <c r="H135" s="392"/>
      <c r="I135" s="392" t="s">
        <v>585</v>
      </c>
      <c r="J135" s="393"/>
      <c r="K135" s="392"/>
      <c r="L135" s="393">
        <v>397.7</v>
      </c>
      <c r="M135" s="392"/>
      <c r="N135" s="394">
        <v>12703</v>
      </c>
    </row>
    <row r="136" spans="1:14" ht="14.25" customHeight="1" x14ac:dyDescent="0.2">
      <c r="A136" s="390"/>
      <c r="B136" s="391"/>
      <c r="C136" s="448" t="s">
        <v>356</v>
      </c>
      <c r="D136" s="448"/>
      <c r="E136" s="448"/>
      <c r="F136" s="392" t="s">
        <v>321</v>
      </c>
      <c r="G136" s="392" t="s">
        <v>331</v>
      </c>
      <c r="H136" s="392"/>
      <c r="I136" s="392" t="s">
        <v>331</v>
      </c>
      <c r="J136" s="393"/>
      <c r="K136" s="392"/>
      <c r="L136" s="393">
        <v>227.26</v>
      </c>
      <c r="M136" s="392"/>
      <c r="N136" s="394">
        <v>7259</v>
      </c>
    </row>
    <row r="137" spans="1:14" ht="14.25" customHeight="1" x14ac:dyDescent="0.2">
      <c r="A137" s="398"/>
      <c r="B137" s="399"/>
      <c r="C137" s="452" t="s">
        <v>322</v>
      </c>
      <c r="D137" s="452"/>
      <c r="E137" s="452"/>
      <c r="F137" s="387"/>
      <c r="G137" s="387"/>
      <c r="H137" s="387"/>
      <c r="I137" s="387"/>
      <c r="J137" s="388"/>
      <c r="K137" s="387"/>
      <c r="L137" s="388">
        <v>3581.26</v>
      </c>
      <c r="M137" s="395"/>
      <c r="N137" s="389">
        <v>44607</v>
      </c>
    </row>
    <row r="138" spans="1:14" ht="22.5" customHeight="1" x14ac:dyDescent="0.2">
      <c r="A138" s="385" t="s">
        <v>393</v>
      </c>
      <c r="B138" s="386" t="s">
        <v>959</v>
      </c>
      <c r="C138" s="452" t="s">
        <v>960</v>
      </c>
      <c r="D138" s="452"/>
      <c r="E138" s="452"/>
      <c r="F138" s="387" t="s">
        <v>359</v>
      </c>
      <c r="G138" s="387"/>
      <c r="H138" s="387"/>
      <c r="I138" s="387" t="s">
        <v>961</v>
      </c>
      <c r="J138" s="388">
        <v>7270.68</v>
      </c>
      <c r="K138" s="387"/>
      <c r="L138" s="388">
        <v>217.42</v>
      </c>
      <c r="M138" s="387" t="s">
        <v>477</v>
      </c>
      <c r="N138" s="389">
        <v>1102</v>
      </c>
    </row>
    <row r="139" spans="1:14" x14ac:dyDescent="0.2">
      <c r="A139" s="398"/>
      <c r="B139" s="399"/>
      <c r="C139" s="359" t="s">
        <v>749</v>
      </c>
      <c r="D139" s="360"/>
      <c r="E139" s="360"/>
      <c r="F139" s="401"/>
      <c r="G139" s="401"/>
      <c r="H139" s="401"/>
      <c r="I139" s="401"/>
      <c r="J139" s="402"/>
      <c r="K139" s="401"/>
      <c r="L139" s="402"/>
      <c r="M139" s="403"/>
      <c r="N139" s="404"/>
    </row>
    <row r="140" spans="1:14" ht="22.5" customHeight="1" x14ac:dyDescent="0.2">
      <c r="A140" s="385" t="s">
        <v>394</v>
      </c>
      <c r="B140" s="386" t="s">
        <v>962</v>
      </c>
      <c r="C140" s="452" t="s">
        <v>963</v>
      </c>
      <c r="D140" s="452"/>
      <c r="E140" s="452"/>
      <c r="F140" s="387" t="s">
        <v>359</v>
      </c>
      <c r="G140" s="387"/>
      <c r="H140" s="387"/>
      <c r="I140" s="387" t="s">
        <v>964</v>
      </c>
      <c r="J140" s="388">
        <v>4633.45</v>
      </c>
      <c r="K140" s="387"/>
      <c r="L140" s="388">
        <v>1477.96</v>
      </c>
      <c r="M140" s="387" t="s">
        <v>477</v>
      </c>
      <c r="N140" s="389">
        <v>7493</v>
      </c>
    </row>
    <row r="141" spans="1:14" x14ac:dyDescent="0.2">
      <c r="A141" s="398"/>
      <c r="B141" s="399"/>
      <c r="C141" s="359" t="s">
        <v>749</v>
      </c>
      <c r="D141" s="360"/>
      <c r="E141" s="360"/>
      <c r="F141" s="401"/>
      <c r="G141" s="401"/>
      <c r="H141" s="401"/>
      <c r="I141" s="401"/>
      <c r="J141" s="402"/>
      <c r="K141" s="401"/>
      <c r="L141" s="402"/>
      <c r="M141" s="403"/>
      <c r="N141" s="404"/>
    </row>
    <row r="142" spans="1:14" x14ac:dyDescent="0.2">
      <c r="A142" s="401"/>
      <c r="B142" s="399"/>
      <c r="C142" s="399"/>
      <c r="D142" s="399"/>
      <c r="E142" s="399"/>
      <c r="F142" s="401"/>
      <c r="G142" s="401"/>
      <c r="H142" s="401"/>
      <c r="I142" s="401"/>
      <c r="J142" s="409"/>
      <c r="K142" s="401"/>
      <c r="L142" s="409"/>
      <c r="M142" s="392"/>
      <c r="N142" s="409"/>
    </row>
    <row r="143" spans="1:14" ht="14.25" customHeight="1" x14ac:dyDescent="0.2">
      <c r="A143" s="410"/>
      <c r="B143" s="411"/>
      <c r="C143" s="452" t="s">
        <v>965</v>
      </c>
      <c r="D143" s="452"/>
      <c r="E143" s="452"/>
      <c r="F143" s="452"/>
      <c r="G143" s="452"/>
      <c r="H143" s="452"/>
      <c r="I143" s="452"/>
      <c r="J143" s="452"/>
      <c r="K143" s="452"/>
      <c r="L143" s="412">
        <v>31971.51</v>
      </c>
      <c r="M143" s="413"/>
      <c r="N143" s="414">
        <v>348320</v>
      </c>
    </row>
    <row r="144" spans="1:14" ht="14.25" customHeight="1" x14ac:dyDescent="0.2">
      <c r="A144" s="460" t="s">
        <v>966</v>
      </c>
      <c r="B144" s="461"/>
      <c r="C144" s="461"/>
      <c r="D144" s="461"/>
      <c r="E144" s="461"/>
      <c r="F144" s="461"/>
      <c r="G144" s="461"/>
      <c r="H144" s="461"/>
      <c r="I144" s="461"/>
      <c r="J144" s="461"/>
      <c r="K144" s="461"/>
      <c r="L144" s="461"/>
      <c r="M144" s="461"/>
      <c r="N144" s="462"/>
    </row>
    <row r="145" spans="1:14" ht="22.5" customHeight="1" x14ac:dyDescent="0.2">
      <c r="A145" s="385" t="s">
        <v>395</v>
      </c>
      <c r="B145" s="386" t="s">
        <v>882</v>
      </c>
      <c r="C145" s="452" t="s">
        <v>883</v>
      </c>
      <c r="D145" s="452"/>
      <c r="E145" s="452"/>
      <c r="F145" s="387" t="s">
        <v>884</v>
      </c>
      <c r="G145" s="387"/>
      <c r="H145" s="387"/>
      <c r="I145" s="387" t="s">
        <v>967</v>
      </c>
      <c r="J145" s="388"/>
      <c r="K145" s="387"/>
      <c r="L145" s="388"/>
      <c r="M145" s="387"/>
      <c r="N145" s="389"/>
    </row>
    <row r="146" spans="1:14" x14ac:dyDescent="0.2">
      <c r="A146" s="390"/>
      <c r="B146" s="391" t="s">
        <v>315</v>
      </c>
      <c r="C146" s="448" t="s">
        <v>25</v>
      </c>
      <c r="D146" s="448"/>
      <c r="E146" s="448"/>
      <c r="F146" s="392"/>
      <c r="G146" s="392"/>
      <c r="H146" s="392"/>
      <c r="I146" s="392"/>
      <c r="J146" s="393">
        <v>85.2</v>
      </c>
      <c r="K146" s="392"/>
      <c r="L146" s="393">
        <v>126.44</v>
      </c>
      <c r="M146" s="392" t="s">
        <v>400</v>
      </c>
      <c r="N146" s="394">
        <v>4038</v>
      </c>
    </row>
    <row r="147" spans="1:14" x14ac:dyDescent="0.2">
      <c r="A147" s="390"/>
      <c r="B147" s="391" t="s">
        <v>316</v>
      </c>
      <c r="C147" s="448" t="s">
        <v>4</v>
      </c>
      <c r="D147" s="448"/>
      <c r="E147" s="448"/>
      <c r="F147" s="392"/>
      <c r="G147" s="392"/>
      <c r="H147" s="392"/>
      <c r="I147" s="392"/>
      <c r="J147" s="393">
        <v>3050.5</v>
      </c>
      <c r="K147" s="392"/>
      <c r="L147" s="393">
        <v>4526.8999999999996</v>
      </c>
      <c r="M147" s="392" t="s">
        <v>476</v>
      </c>
      <c r="N147" s="394">
        <v>32322</v>
      </c>
    </row>
    <row r="148" spans="1:14" x14ac:dyDescent="0.2">
      <c r="A148" s="390"/>
      <c r="B148" s="391" t="s">
        <v>323</v>
      </c>
      <c r="C148" s="448" t="s">
        <v>325</v>
      </c>
      <c r="D148" s="448"/>
      <c r="E148" s="448"/>
      <c r="F148" s="392"/>
      <c r="G148" s="392"/>
      <c r="H148" s="392"/>
      <c r="I148" s="392"/>
      <c r="J148" s="393">
        <v>328.57</v>
      </c>
      <c r="K148" s="392"/>
      <c r="L148" s="393">
        <v>487.59</v>
      </c>
      <c r="M148" s="392" t="s">
        <v>400</v>
      </c>
      <c r="N148" s="394">
        <v>15574</v>
      </c>
    </row>
    <row r="149" spans="1:14" x14ac:dyDescent="0.2">
      <c r="A149" s="390"/>
      <c r="B149" s="391"/>
      <c r="C149" s="448" t="s">
        <v>317</v>
      </c>
      <c r="D149" s="448"/>
      <c r="E149" s="448"/>
      <c r="F149" s="392" t="s">
        <v>318</v>
      </c>
      <c r="G149" s="392" t="s">
        <v>886</v>
      </c>
      <c r="H149" s="392"/>
      <c r="I149" s="392" t="s">
        <v>968</v>
      </c>
      <c r="J149" s="393"/>
      <c r="K149" s="392"/>
      <c r="L149" s="393"/>
      <c r="M149" s="392"/>
      <c r="N149" s="394"/>
    </row>
    <row r="150" spans="1:14" x14ac:dyDescent="0.2">
      <c r="A150" s="390"/>
      <c r="B150" s="391"/>
      <c r="C150" s="448" t="s">
        <v>326</v>
      </c>
      <c r="D150" s="448"/>
      <c r="E150" s="448"/>
      <c r="F150" s="392" t="s">
        <v>318</v>
      </c>
      <c r="G150" s="392" t="s">
        <v>888</v>
      </c>
      <c r="H150" s="392"/>
      <c r="I150" s="392" t="s">
        <v>969</v>
      </c>
      <c r="J150" s="393"/>
      <c r="K150" s="392"/>
      <c r="L150" s="393"/>
      <c r="M150" s="392"/>
      <c r="N150" s="394"/>
    </row>
    <row r="151" spans="1:14" ht="14.25" customHeight="1" x14ac:dyDescent="0.2">
      <c r="A151" s="390"/>
      <c r="B151" s="391"/>
      <c r="C151" s="453" t="s">
        <v>319</v>
      </c>
      <c r="D151" s="453"/>
      <c r="E151" s="453"/>
      <c r="F151" s="395"/>
      <c r="G151" s="395"/>
      <c r="H151" s="395"/>
      <c r="I151" s="395"/>
      <c r="J151" s="396">
        <v>3135.7</v>
      </c>
      <c r="K151" s="395"/>
      <c r="L151" s="396">
        <v>4653.34</v>
      </c>
      <c r="M151" s="395"/>
      <c r="N151" s="397"/>
    </row>
    <row r="152" spans="1:14" x14ac:dyDescent="0.2">
      <c r="A152" s="390"/>
      <c r="B152" s="391"/>
      <c r="C152" s="448" t="s">
        <v>320</v>
      </c>
      <c r="D152" s="448"/>
      <c r="E152" s="448"/>
      <c r="F152" s="392"/>
      <c r="G152" s="392"/>
      <c r="H152" s="392"/>
      <c r="I152" s="392"/>
      <c r="J152" s="393"/>
      <c r="K152" s="392"/>
      <c r="L152" s="393">
        <v>614.03</v>
      </c>
      <c r="M152" s="392"/>
      <c r="N152" s="394">
        <v>19612</v>
      </c>
    </row>
    <row r="153" spans="1:14" ht="14.25" customHeight="1" x14ac:dyDescent="0.2">
      <c r="A153" s="390"/>
      <c r="B153" s="391"/>
      <c r="C153" s="448" t="s">
        <v>890</v>
      </c>
      <c r="D153" s="448"/>
      <c r="E153" s="448"/>
      <c r="F153" s="392" t="s">
        <v>321</v>
      </c>
      <c r="G153" s="392" t="s">
        <v>429</v>
      </c>
      <c r="H153" s="392"/>
      <c r="I153" s="392" t="s">
        <v>429</v>
      </c>
      <c r="J153" s="393"/>
      <c r="K153" s="392"/>
      <c r="L153" s="393">
        <v>583.33000000000004</v>
      </c>
      <c r="M153" s="392"/>
      <c r="N153" s="394">
        <v>18631</v>
      </c>
    </row>
    <row r="154" spans="1:14" ht="14.25" customHeight="1" x14ac:dyDescent="0.2">
      <c r="A154" s="390"/>
      <c r="B154" s="391"/>
      <c r="C154" s="448" t="s">
        <v>891</v>
      </c>
      <c r="D154" s="448"/>
      <c r="E154" s="448"/>
      <c r="F154" s="392" t="s">
        <v>321</v>
      </c>
      <c r="G154" s="392" t="s">
        <v>795</v>
      </c>
      <c r="H154" s="392"/>
      <c r="I154" s="392" t="s">
        <v>795</v>
      </c>
      <c r="J154" s="393"/>
      <c r="K154" s="392"/>
      <c r="L154" s="393">
        <v>307.02</v>
      </c>
      <c r="M154" s="392"/>
      <c r="N154" s="394">
        <v>9806</v>
      </c>
    </row>
    <row r="155" spans="1:14" ht="14.25" customHeight="1" x14ac:dyDescent="0.2">
      <c r="A155" s="398"/>
      <c r="B155" s="399"/>
      <c r="C155" s="452" t="s">
        <v>322</v>
      </c>
      <c r="D155" s="452"/>
      <c r="E155" s="452"/>
      <c r="F155" s="387"/>
      <c r="G155" s="387"/>
      <c r="H155" s="387"/>
      <c r="I155" s="387"/>
      <c r="J155" s="388"/>
      <c r="K155" s="387"/>
      <c r="L155" s="388">
        <v>5543.69</v>
      </c>
      <c r="M155" s="395"/>
      <c r="N155" s="389">
        <v>64797</v>
      </c>
    </row>
    <row r="156" spans="1:14" ht="22.5" customHeight="1" x14ac:dyDescent="0.2">
      <c r="A156" s="385" t="s">
        <v>396</v>
      </c>
      <c r="B156" s="386" t="s">
        <v>892</v>
      </c>
      <c r="C156" s="452" t="s">
        <v>417</v>
      </c>
      <c r="D156" s="452"/>
      <c r="E156" s="452"/>
      <c r="F156" s="387" t="s">
        <v>893</v>
      </c>
      <c r="G156" s="387"/>
      <c r="H156" s="387"/>
      <c r="I156" s="387" t="s">
        <v>970</v>
      </c>
      <c r="J156" s="388"/>
      <c r="K156" s="387"/>
      <c r="L156" s="388"/>
      <c r="M156" s="387"/>
      <c r="N156" s="389"/>
    </row>
    <row r="157" spans="1:14" ht="14.25" customHeight="1" x14ac:dyDescent="0.2">
      <c r="A157" s="400"/>
      <c r="B157" s="391"/>
      <c r="C157" s="448" t="s">
        <v>895</v>
      </c>
      <c r="D157" s="448"/>
      <c r="E157" s="448"/>
      <c r="F157" s="448"/>
      <c r="G157" s="448"/>
      <c r="H157" s="448"/>
      <c r="I157" s="448"/>
      <c r="J157" s="448"/>
      <c r="K157" s="448"/>
      <c r="L157" s="448"/>
      <c r="M157" s="448"/>
      <c r="N157" s="472"/>
    </row>
    <row r="158" spans="1:14" x14ac:dyDescent="0.2">
      <c r="A158" s="390"/>
      <c r="B158" s="391" t="s">
        <v>315</v>
      </c>
      <c r="C158" s="448" t="s">
        <v>25</v>
      </c>
      <c r="D158" s="448"/>
      <c r="E158" s="448"/>
      <c r="F158" s="392"/>
      <c r="G158" s="392"/>
      <c r="H158" s="392"/>
      <c r="I158" s="392"/>
      <c r="J158" s="393">
        <v>1252.02</v>
      </c>
      <c r="K158" s="392" t="s">
        <v>535</v>
      </c>
      <c r="L158" s="393">
        <v>714.04</v>
      </c>
      <c r="M158" s="392" t="s">
        <v>400</v>
      </c>
      <c r="N158" s="394">
        <v>22806</v>
      </c>
    </row>
    <row r="159" spans="1:14" x14ac:dyDescent="0.2">
      <c r="A159" s="390"/>
      <c r="B159" s="391"/>
      <c r="C159" s="448" t="s">
        <v>317</v>
      </c>
      <c r="D159" s="448"/>
      <c r="E159" s="448"/>
      <c r="F159" s="392" t="s">
        <v>318</v>
      </c>
      <c r="G159" s="392" t="s">
        <v>418</v>
      </c>
      <c r="H159" s="392" t="s">
        <v>535</v>
      </c>
      <c r="I159" s="392" t="s">
        <v>971</v>
      </c>
      <c r="J159" s="393"/>
      <c r="K159" s="392"/>
      <c r="L159" s="393"/>
      <c r="M159" s="392"/>
      <c r="N159" s="394"/>
    </row>
    <row r="160" spans="1:14" ht="14.25" customHeight="1" x14ac:dyDescent="0.2">
      <c r="A160" s="390"/>
      <c r="B160" s="391"/>
      <c r="C160" s="453" t="s">
        <v>319</v>
      </c>
      <c r="D160" s="453"/>
      <c r="E160" s="453"/>
      <c r="F160" s="395"/>
      <c r="G160" s="395"/>
      <c r="H160" s="395"/>
      <c r="I160" s="395"/>
      <c r="J160" s="396">
        <v>1252.02</v>
      </c>
      <c r="K160" s="395"/>
      <c r="L160" s="396">
        <v>714.04</v>
      </c>
      <c r="M160" s="395"/>
      <c r="N160" s="397"/>
    </row>
    <row r="161" spans="1:14" x14ac:dyDescent="0.2">
      <c r="A161" s="390"/>
      <c r="B161" s="391"/>
      <c r="C161" s="448" t="s">
        <v>320</v>
      </c>
      <c r="D161" s="448"/>
      <c r="E161" s="448"/>
      <c r="F161" s="392"/>
      <c r="G161" s="392"/>
      <c r="H161" s="392"/>
      <c r="I161" s="392"/>
      <c r="J161" s="393"/>
      <c r="K161" s="392"/>
      <c r="L161" s="393">
        <v>714.04</v>
      </c>
      <c r="M161" s="392"/>
      <c r="N161" s="394">
        <v>22806</v>
      </c>
    </row>
    <row r="162" spans="1:14" ht="14.25" customHeight="1" x14ac:dyDescent="0.2">
      <c r="A162" s="390"/>
      <c r="B162" s="391"/>
      <c r="C162" s="448" t="s">
        <v>383</v>
      </c>
      <c r="D162" s="448"/>
      <c r="E162" s="448"/>
      <c r="F162" s="392" t="s">
        <v>321</v>
      </c>
      <c r="G162" s="392" t="s">
        <v>525</v>
      </c>
      <c r="H162" s="392"/>
      <c r="I162" s="392" t="s">
        <v>525</v>
      </c>
      <c r="J162" s="393"/>
      <c r="K162" s="392"/>
      <c r="L162" s="393">
        <v>571.23</v>
      </c>
      <c r="M162" s="392"/>
      <c r="N162" s="394">
        <v>18245</v>
      </c>
    </row>
    <row r="163" spans="1:14" ht="14.25" customHeight="1" x14ac:dyDescent="0.2">
      <c r="A163" s="390"/>
      <c r="B163" s="391"/>
      <c r="C163" s="448" t="s">
        <v>384</v>
      </c>
      <c r="D163" s="448"/>
      <c r="E163" s="448"/>
      <c r="F163" s="392" t="s">
        <v>321</v>
      </c>
      <c r="G163" s="392" t="s">
        <v>511</v>
      </c>
      <c r="H163" s="392"/>
      <c r="I163" s="392" t="s">
        <v>511</v>
      </c>
      <c r="J163" s="393"/>
      <c r="K163" s="392"/>
      <c r="L163" s="393">
        <v>321.32</v>
      </c>
      <c r="M163" s="392"/>
      <c r="N163" s="394">
        <v>10263</v>
      </c>
    </row>
    <row r="164" spans="1:14" ht="14.25" customHeight="1" x14ac:dyDescent="0.2">
      <c r="A164" s="398"/>
      <c r="B164" s="399"/>
      <c r="C164" s="452" t="s">
        <v>322</v>
      </c>
      <c r="D164" s="452"/>
      <c r="E164" s="452"/>
      <c r="F164" s="387"/>
      <c r="G164" s="387"/>
      <c r="H164" s="387"/>
      <c r="I164" s="387"/>
      <c r="J164" s="388"/>
      <c r="K164" s="387"/>
      <c r="L164" s="388">
        <v>1606.59</v>
      </c>
      <c r="M164" s="395"/>
      <c r="N164" s="389">
        <v>51314</v>
      </c>
    </row>
    <row r="165" spans="1:14" ht="22.5" customHeight="1" x14ac:dyDescent="0.2">
      <c r="A165" s="385" t="s">
        <v>397</v>
      </c>
      <c r="B165" s="386" t="s">
        <v>897</v>
      </c>
      <c r="C165" s="452" t="s">
        <v>972</v>
      </c>
      <c r="D165" s="452"/>
      <c r="E165" s="452"/>
      <c r="F165" s="387" t="s">
        <v>884</v>
      </c>
      <c r="G165" s="387"/>
      <c r="H165" s="387"/>
      <c r="I165" s="387" t="s">
        <v>973</v>
      </c>
      <c r="J165" s="388"/>
      <c r="K165" s="387"/>
      <c r="L165" s="388"/>
      <c r="M165" s="387"/>
      <c r="N165" s="389"/>
    </row>
    <row r="166" spans="1:14" x14ac:dyDescent="0.2">
      <c r="A166" s="390"/>
      <c r="B166" s="391" t="s">
        <v>315</v>
      </c>
      <c r="C166" s="448" t="s">
        <v>25</v>
      </c>
      <c r="D166" s="448"/>
      <c r="E166" s="448"/>
      <c r="F166" s="392"/>
      <c r="G166" s="392"/>
      <c r="H166" s="392"/>
      <c r="I166" s="392"/>
      <c r="J166" s="393">
        <v>92.76</v>
      </c>
      <c r="K166" s="392"/>
      <c r="L166" s="393">
        <v>3.72</v>
      </c>
      <c r="M166" s="392" t="s">
        <v>400</v>
      </c>
      <c r="N166" s="394">
        <v>119</v>
      </c>
    </row>
    <row r="167" spans="1:14" x14ac:dyDescent="0.2">
      <c r="A167" s="390"/>
      <c r="B167" s="391" t="s">
        <v>316</v>
      </c>
      <c r="C167" s="448" t="s">
        <v>4</v>
      </c>
      <c r="D167" s="448"/>
      <c r="E167" s="448"/>
      <c r="F167" s="392"/>
      <c r="G167" s="392"/>
      <c r="H167" s="392"/>
      <c r="I167" s="392"/>
      <c r="J167" s="393">
        <v>4091.79</v>
      </c>
      <c r="K167" s="392"/>
      <c r="L167" s="393">
        <v>163.88</v>
      </c>
      <c r="M167" s="392" t="s">
        <v>476</v>
      </c>
      <c r="N167" s="394">
        <v>1170</v>
      </c>
    </row>
    <row r="168" spans="1:14" x14ac:dyDescent="0.2">
      <c r="A168" s="390"/>
      <c r="B168" s="391" t="s">
        <v>323</v>
      </c>
      <c r="C168" s="448" t="s">
        <v>325</v>
      </c>
      <c r="D168" s="448"/>
      <c r="E168" s="448"/>
      <c r="F168" s="392"/>
      <c r="G168" s="392"/>
      <c r="H168" s="392"/>
      <c r="I168" s="392"/>
      <c r="J168" s="393">
        <v>477.49</v>
      </c>
      <c r="K168" s="392"/>
      <c r="L168" s="393">
        <v>19.12</v>
      </c>
      <c r="M168" s="392" t="s">
        <v>400</v>
      </c>
      <c r="N168" s="394">
        <v>611</v>
      </c>
    </row>
    <row r="169" spans="1:14" x14ac:dyDescent="0.2">
      <c r="A169" s="390"/>
      <c r="B169" s="391" t="s">
        <v>324</v>
      </c>
      <c r="C169" s="448" t="s">
        <v>354</v>
      </c>
      <c r="D169" s="448"/>
      <c r="E169" s="448"/>
      <c r="F169" s="392"/>
      <c r="G169" s="392"/>
      <c r="H169" s="392"/>
      <c r="I169" s="392"/>
      <c r="J169" s="393">
        <v>2.46</v>
      </c>
      <c r="K169" s="392"/>
      <c r="L169" s="393">
        <v>0.1</v>
      </c>
      <c r="M169" s="392" t="s">
        <v>477</v>
      </c>
      <c r="N169" s="394">
        <v>1</v>
      </c>
    </row>
    <row r="170" spans="1:14" x14ac:dyDescent="0.2">
      <c r="A170" s="390"/>
      <c r="B170" s="391"/>
      <c r="C170" s="448" t="s">
        <v>317</v>
      </c>
      <c r="D170" s="448"/>
      <c r="E170" s="448"/>
      <c r="F170" s="392" t="s">
        <v>318</v>
      </c>
      <c r="G170" s="392" t="s">
        <v>900</v>
      </c>
      <c r="H170" s="392"/>
      <c r="I170" s="392" t="s">
        <v>974</v>
      </c>
      <c r="J170" s="393"/>
      <c r="K170" s="392"/>
      <c r="L170" s="393"/>
      <c r="M170" s="392"/>
      <c r="N170" s="394"/>
    </row>
    <row r="171" spans="1:14" x14ac:dyDescent="0.2">
      <c r="A171" s="390"/>
      <c r="B171" s="391"/>
      <c r="C171" s="448" t="s">
        <v>326</v>
      </c>
      <c r="D171" s="448"/>
      <c r="E171" s="448"/>
      <c r="F171" s="392" t="s">
        <v>318</v>
      </c>
      <c r="G171" s="392" t="s">
        <v>902</v>
      </c>
      <c r="H171" s="392"/>
      <c r="I171" s="392" t="s">
        <v>975</v>
      </c>
      <c r="J171" s="393"/>
      <c r="K171" s="392"/>
      <c r="L171" s="393"/>
      <c r="M171" s="392"/>
      <c r="N171" s="394"/>
    </row>
    <row r="172" spans="1:14" ht="14.25" customHeight="1" x14ac:dyDescent="0.2">
      <c r="A172" s="390"/>
      <c r="B172" s="391"/>
      <c r="C172" s="453" t="s">
        <v>319</v>
      </c>
      <c r="D172" s="453"/>
      <c r="E172" s="453"/>
      <c r="F172" s="395"/>
      <c r="G172" s="395"/>
      <c r="H172" s="395"/>
      <c r="I172" s="395"/>
      <c r="J172" s="396">
        <v>4187.01</v>
      </c>
      <c r="K172" s="395"/>
      <c r="L172" s="396">
        <v>167.7</v>
      </c>
      <c r="M172" s="395"/>
      <c r="N172" s="397"/>
    </row>
    <row r="173" spans="1:14" x14ac:dyDescent="0.2">
      <c r="A173" s="390"/>
      <c r="B173" s="391"/>
      <c r="C173" s="448" t="s">
        <v>320</v>
      </c>
      <c r="D173" s="448"/>
      <c r="E173" s="448"/>
      <c r="F173" s="392"/>
      <c r="G173" s="392"/>
      <c r="H173" s="392"/>
      <c r="I173" s="392"/>
      <c r="J173" s="393"/>
      <c r="K173" s="392"/>
      <c r="L173" s="393">
        <v>22.84</v>
      </c>
      <c r="M173" s="392"/>
      <c r="N173" s="394">
        <v>730</v>
      </c>
    </row>
    <row r="174" spans="1:14" ht="14.25" customHeight="1" x14ac:dyDescent="0.2">
      <c r="A174" s="390"/>
      <c r="B174" s="391"/>
      <c r="C174" s="448" t="s">
        <v>890</v>
      </c>
      <c r="D174" s="448"/>
      <c r="E174" s="448"/>
      <c r="F174" s="392" t="s">
        <v>321</v>
      </c>
      <c r="G174" s="392" t="s">
        <v>429</v>
      </c>
      <c r="H174" s="392"/>
      <c r="I174" s="392" t="s">
        <v>429</v>
      </c>
      <c r="J174" s="393"/>
      <c r="K174" s="392"/>
      <c r="L174" s="393">
        <v>21.7</v>
      </c>
      <c r="M174" s="392"/>
      <c r="N174" s="394">
        <v>694</v>
      </c>
    </row>
    <row r="175" spans="1:14" ht="14.25" customHeight="1" x14ac:dyDescent="0.2">
      <c r="A175" s="390"/>
      <c r="B175" s="391"/>
      <c r="C175" s="448" t="s">
        <v>891</v>
      </c>
      <c r="D175" s="448"/>
      <c r="E175" s="448"/>
      <c r="F175" s="392" t="s">
        <v>321</v>
      </c>
      <c r="G175" s="392" t="s">
        <v>795</v>
      </c>
      <c r="H175" s="392"/>
      <c r="I175" s="392" t="s">
        <v>795</v>
      </c>
      <c r="J175" s="393"/>
      <c r="K175" s="392"/>
      <c r="L175" s="393">
        <v>11.42</v>
      </c>
      <c r="M175" s="392"/>
      <c r="N175" s="394">
        <v>365</v>
      </c>
    </row>
    <row r="176" spans="1:14" ht="14.25" customHeight="1" x14ac:dyDescent="0.2">
      <c r="A176" s="398"/>
      <c r="B176" s="399"/>
      <c r="C176" s="452" t="s">
        <v>322</v>
      </c>
      <c r="D176" s="452"/>
      <c r="E176" s="452"/>
      <c r="F176" s="387"/>
      <c r="G176" s="387"/>
      <c r="H176" s="387"/>
      <c r="I176" s="387"/>
      <c r="J176" s="388"/>
      <c r="K176" s="387"/>
      <c r="L176" s="388">
        <v>200.82</v>
      </c>
      <c r="M176" s="395"/>
      <c r="N176" s="389">
        <v>2349</v>
      </c>
    </row>
    <row r="177" spans="1:14" ht="22.5" customHeight="1" x14ac:dyDescent="0.2">
      <c r="A177" s="385" t="s">
        <v>420</v>
      </c>
      <c r="B177" s="386" t="s">
        <v>904</v>
      </c>
      <c r="C177" s="452" t="s">
        <v>905</v>
      </c>
      <c r="D177" s="452"/>
      <c r="E177" s="452"/>
      <c r="F177" s="387" t="s">
        <v>906</v>
      </c>
      <c r="G177" s="387"/>
      <c r="H177" s="387"/>
      <c r="I177" s="387" t="s">
        <v>976</v>
      </c>
      <c r="J177" s="388">
        <v>14.91</v>
      </c>
      <c r="K177" s="387"/>
      <c r="L177" s="388">
        <v>1164.43</v>
      </c>
      <c r="M177" s="387" t="s">
        <v>476</v>
      </c>
      <c r="N177" s="389">
        <v>8314</v>
      </c>
    </row>
    <row r="178" spans="1:14" ht="22.5" customHeight="1" x14ac:dyDescent="0.2">
      <c r="A178" s="385" t="s">
        <v>488</v>
      </c>
      <c r="B178" s="386" t="s">
        <v>908</v>
      </c>
      <c r="C178" s="452" t="s">
        <v>977</v>
      </c>
      <c r="D178" s="452"/>
      <c r="E178" s="452"/>
      <c r="F178" s="387" t="s">
        <v>884</v>
      </c>
      <c r="G178" s="387"/>
      <c r="H178" s="387"/>
      <c r="I178" s="387" t="s">
        <v>967</v>
      </c>
      <c r="J178" s="388"/>
      <c r="K178" s="387"/>
      <c r="L178" s="388"/>
      <c r="M178" s="387"/>
      <c r="N178" s="389"/>
    </row>
    <row r="179" spans="1:14" x14ac:dyDescent="0.2">
      <c r="A179" s="390"/>
      <c r="B179" s="391" t="s">
        <v>315</v>
      </c>
      <c r="C179" s="448" t="s">
        <v>25</v>
      </c>
      <c r="D179" s="448"/>
      <c r="E179" s="448"/>
      <c r="F179" s="392"/>
      <c r="G179" s="392"/>
      <c r="H179" s="392"/>
      <c r="I179" s="392"/>
      <c r="J179" s="393">
        <v>67.48</v>
      </c>
      <c r="K179" s="392"/>
      <c r="L179" s="393">
        <v>100.14</v>
      </c>
      <c r="M179" s="392" t="s">
        <v>400</v>
      </c>
      <c r="N179" s="394">
        <v>3198</v>
      </c>
    </row>
    <row r="180" spans="1:14" x14ac:dyDescent="0.2">
      <c r="A180" s="390"/>
      <c r="B180" s="391" t="s">
        <v>316</v>
      </c>
      <c r="C180" s="448" t="s">
        <v>4</v>
      </c>
      <c r="D180" s="448"/>
      <c r="E180" s="448"/>
      <c r="F180" s="392"/>
      <c r="G180" s="392"/>
      <c r="H180" s="392"/>
      <c r="I180" s="392"/>
      <c r="J180" s="393">
        <v>2418.16</v>
      </c>
      <c r="K180" s="392"/>
      <c r="L180" s="393">
        <v>3588.52</v>
      </c>
      <c r="M180" s="392" t="s">
        <v>476</v>
      </c>
      <c r="N180" s="394">
        <v>25622</v>
      </c>
    </row>
    <row r="181" spans="1:14" x14ac:dyDescent="0.2">
      <c r="A181" s="390"/>
      <c r="B181" s="391" t="s">
        <v>323</v>
      </c>
      <c r="C181" s="448" t="s">
        <v>325</v>
      </c>
      <c r="D181" s="448"/>
      <c r="E181" s="448"/>
      <c r="F181" s="392"/>
      <c r="G181" s="392"/>
      <c r="H181" s="392"/>
      <c r="I181" s="392"/>
      <c r="J181" s="393">
        <v>260.45999999999998</v>
      </c>
      <c r="K181" s="392"/>
      <c r="L181" s="393">
        <v>386.52</v>
      </c>
      <c r="M181" s="392" t="s">
        <v>400</v>
      </c>
      <c r="N181" s="394">
        <v>12345</v>
      </c>
    </row>
    <row r="182" spans="1:14" x14ac:dyDescent="0.2">
      <c r="A182" s="390"/>
      <c r="B182" s="391"/>
      <c r="C182" s="448" t="s">
        <v>317</v>
      </c>
      <c r="D182" s="448"/>
      <c r="E182" s="448"/>
      <c r="F182" s="392" t="s">
        <v>318</v>
      </c>
      <c r="G182" s="392" t="s">
        <v>910</v>
      </c>
      <c r="H182" s="392"/>
      <c r="I182" s="392" t="s">
        <v>978</v>
      </c>
      <c r="J182" s="393"/>
      <c r="K182" s="392"/>
      <c r="L182" s="393"/>
      <c r="M182" s="392"/>
      <c r="N182" s="394"/>
    </row>
    <row r="183" spans="1:14" x14ac:dyDescent="0.2">
      <c r="A183" s="390"/>
      <c r="B183" s="391"/>
      <c r="C183" s="448" t="s">
        <v>326</v>
      </c>
      <c r="D183" s="448"/>
      <c r="E183" s="448"/>
      <c r="F183" s="392" t="s">
        <v>318</v>
      </c>
      <c r="G183" s="392" t="s">
        <v>912</v>
      </c>
      <c r="H183" s="392"/>
      <c r="I183" s="392" t="s">
        <v>979</v>
      </c>
      <c r="J183" s="393"/>
      <c r="K183" s="392"/>
      <c r="L183" s="393"/>
      <c r="M183" s="392"/>
      <c r="N183" s="394"/>
    </row>
    <row r="184" spans="1:14" ht="14.25" customHeight="1" x14ac:dyDescent="0.2">
      <c r="A184" s="390"/>
      <c r="B184" s="391"/>
      <c r="C184" s="453" t="s">
        <v>319</v>
      </c>
      <c r="D184" s="453"/>
      <c r="E184" s="453"/>
      <c r="F184" s="395"/>
      <c r="G184" s="395"/>
      <c r="H184" s="395"/>
      <c r="I184" s="395"/>
      <c r="J184" s="396">
        <v>2485.64</v>
      </c>
      <c r="K184" s="395"/>
      <c r="L184" s="396">
        <v>3688.66</v>
      </c>
      <c r="M184" s="395"/>
      <c r="N184" s="397"/>
    </row>
    <row r="185" spans="1:14" x14ac:dyDescent="0.2">
      <c r="A185" s="390"/>
      <c r="B185" s="391"/>
      <c r="C185" s="448" t="s">
        <v>320</v>
      </c>
      <c r="D185" s="448"/>
      <c r="E185" s="448"/>
      <c r="F185" s="392"/>
      <c r="G185" s="392"/>
      <c r="H185" s="392"/>
      <c r="I185" s="392"/>
      <c r="J185" s="393"/>
      <c r="K185" s="392"/>
      <c r="L185" s="393">
        <v>486.66</v>
      </c>
      <c r="M185" s="392"/>
      <c r="N185" s="394">
        <v>15543</v>
      </c>
    </row>
    <row r="186" spans="1:14" ht="14.25" customHeight="1" x14ac:dyDescent="0.2">
      <c r="A186" s="390"/>
      <c r="B186" s="391"/>
      <c r="C186" s="448" t="s">
        <v>890</v>
      </c>
      <c r="D186" s="448"/>
      <c r="E186" s="448"/>
      <c r="F186" s="392" t="s">
        <v>321</v>
      </c>
      <c r="G186" s="392" t="s">
        <v>429</v>
      </c>
      <c r="H186" s="392"/>
      <c r="I186" s="392" t="s">
        <v>429</v>
      </c>
      <c r="J186" s="393"/>
      <c r="K186" s="392"/>
      <c r="L186" s="393">
        <v>462.33</v>
      </c>
      <c r="M186" s="392"/>
      <c r="N186" s="394">
        <v>14766</v>
      </c>
    </row>
    <row r="187" spans="1:14" ht="14.25" customHeight="1" x14ac:dyDescent="0.2">
      <c r="A187" s="390"/>
      <c r="B187" s="391"/>
      <c r="C187" s="448" t="s">
        <v>891</v>
      </c>
      <c r="D187" s="448"/>
      <c r="E187" s="448"/>
      <c r="F187" s="392" t="s">
        <v>321</v>
      </c>
      <c r="G187" s="392" t="s">
        <v>795</v>
      </c>
      <c r="H187" s="392"/>
      <c r="I187" s="392" t="s">
        <v>795</v>
      </c>
      <c r="J187" s="393"/>
      <c r="K187" s="392"/>
      <c r="L187" s="393">
        <v>243.33</v>
      </c>
      <c r="M187" s="392"/>
      <c r="N187" s="394">
        <v>7772</v>
      </c>
    </row>
    <row r="188" spans="1:14" ht="14.25" customHeight="1" x14ac:dyDescent="0.2">
      <c r="A188" s="398"/>
      <c r="B188" s="399"/>
      <c r="C188" s="452" t="s">
        <v>322</v>
      </c>
      <c r="D188" s="452"/>
      <c r="E188" s="452"/>
      <c r="F188" s="387"/>
      <c r="G188" s="387"/>
      <c r="H188" s="387"/>
      <c r="I188" s="387"/>
      <c r="J188" s="388"/>
      <c r="K188" s="387"/>
      <c r="L188" s="388">
        <v>4394.32</v>
      </c>
      <c r="M188" s="395"/>
      <c r="N188" s="389">
        <v>51358</v>
      </c>
    </row>
    <row r="189" spans="1:14" ht="22.5" customHeight="1" x14ac:dyDescent="0.2">
      <c r="A189" s="385" t="s">
        <v>489</v>
      </c>
      <c r="B189" s="386" t="s">
        <v>914</v>
      </c>
      <c r="C189" s="452" t="s">
        <v>439</v>
      </c>
      <c r="D189" s="452"/>
      <c r="E189" s="452"/>
      <c r="F189" s="387" t="s">
        <v>893</v>
      </c>
      <c r="G189" s="387"/>
      <c r="H189" s="387"/>
      <c r="I189" s="387" t="s">
        <v>970</v>
      </c>
      <c r="J189" s="388"/>
      <c r="K189" s="387"/>
      <c r="L189" s="388"/>
      <c r="M189" s="387"/>
      <c r="N189" s="389"/>
    </row>
    <row r="190" spans="1:14" x14ac:dyDescent="0.2">
      <c r="A190" s="390"/>
      <c r="B190" s="391" t="s">
        <v>315</v>
      </c>
      <c r="C190" s="448" t="s">
        <v>25</v>
      </c>
      <c r="D190" s="448"/>
      <c r="E190" s="448"/>
      <c r="F190" s="392"/>
      <c r="G190" s="392"/>
      <c r="H190" s="392"/>
      <c r="I190" s="392"/>
      <c r="J190" s="393">
        <v>759.13</v>
      </c>
      <c r="K190" s="392"/>
      <c r="L190" s="393">
        <v>360.78</v>
      </c>
      <c r="M190" s="392" t="s">
        <v>400</v>
      </c>
      <c r="N190" s="394">
        <v>11523</v>
      </c>
    </row>
    <row r="191" spans="1:14" x14ac:dyDescent="0.2">
      <c r="A191" s="390"/>
      <c r="B191" s="391"/>
      <c r="C191" s="448" t="s">
        <v>317</v>
      </c>
      <c r="D191" s="448"/>
      <c r="E191" s="448"/>
      <c r="F191" s="392" t="s">
        <v>318</v>
      </c>
      <c r="G191" s="392" t="s">
        <v>440</v>
      </c>
      <c r="H191" s="392"/>
      <c r="I191" s="392" t="s">
        <v>980</v>
      </c>
      <c r="J191" s="393"/>
      <c r="K191" s="392"/>
      <c r="L191" s="393"/>
      <c r="M191" s="392"/>
      <c r="N191" s="394"/>
    </row>
    <row r="192" spans="1:14" ht="14.25" customHeight="1" x14ac:dyDescent="0.2">
      <c r="A192" s="390"/>
      <c r="B192" s="391"/>
      <c r="C192" s="453" t="s">
        <v>319</v>
      </c>
      <c r="D192" s="453"/>
      <c r="E192" s="453"/>
      <c r="F192" s="395"/>
      <c r="G192" s="395"/>
      <c r="H192" s="395"/>
      <c r="I192" s="395"/>
      <c r="J192" s="396">
        <v>759.13</v>
      </c>
      <c r="K192" s="395"/>
      <c r="L192" s="396">
        <v>360.78</v>
      </c>
      <c r="M192" s="395"/>
      <c r="N192" s="397"/>
    </row>
    <row r="193" spans="1:14" x14ac:dyDescent="0.2">
      <c r="A193" s="390"/>
      <c r="B193" s="391"/>
      <c r="C193" s="448" t="s">
        <v>320</v>
      </c>
      <c r="D193" s="448"/>
      <c r="E193" s="448"/>
      <c r="F193" s="392"/>
      <c r="G193" s="392"/>
      <c r="H193" s="392"/>
      <c r="I193" s="392"/>
      <c r="J193" s="393"/>
      <c r="K193" s="392"/>
      <c r="L193" s="393">
        <v>360.78</v>
      </c>
      <c r="M193" s="392"/>
      <c r="N193" s="394">
        <v>11523</v>
      </c>
    </row>
    <row r="194" spans="1:14" ht="14.25" customHeight="1" x14ac:dyDescent="0.2">
      <c r="A194" s="390"/>
      <c r="B194" s="391"/>
      <c r="C194" s="448" t="s">
        <v>383</v>
      </c>
      <c r="D194" s="448"/>
      <c r="E194" s="448"/>
      <c r="F194" s="392" t="s">
        <v>321</v>
      </c>
      <c r="G194" s="392" t="s">
        <v>525</v>
      </c>
      <c r="H194" s="392"/>
      <c r="I194" s="392" t="s">
        <v>525</v>
      </c>
      <c r="J194" s="393"/>
      <c r="K194" s="392"/>
      <c r="L194" s="393">
        <v>288.62</v>
      </c>
      <c r="M194" s="392"/>
      <c r="N194" s="394">
        <v>9218</v>
      </c>
    </row>
    <row r="195" spans="1:14" ht="14.25" customHeight="1" x14ac:dyDescent="0.2">
      <c r="A195" s="390"/>
      <c r="B195" s="391"/>
      <c r="C195" s="448" t="s">
        <v>384</v>
      </c>
      <c r="D195" s="448"/>
      <c r="E195" s="448"/>
      <c r="F195" s="392" t="s">
        <v>321</v>
      </c>
      <c r="G195" s="392" t="s">
        <v>511</v>
      </c>
      <c r="H195" s="392"/>
      <c r="I195" s="392" t="s">
        <v>511</v>
      </c>
      <c r="J195" s="393"/>
      <c r="K195" s="392"/>
      <c r="L195" s="393">
        <v>162.35</v>
      </c>
      <c r="M195" s="392"/>
      <c r="N195" s="394">
        <v>5185</v>
      </c>
    </row>
    <row r="196" spans="1:14" ht="14.25" customHeight="1" x14ac:dyDescent="0.2">
      <c r="A196" s="398"/>
      <c r="B196" s="399"/>
      <c r="C196" s="452" t="s">
        <v>322</v>
      </c>
      <c r="D196" s="452"/>
      <c r="E196" s="452"/>
      <c r="F196" s="387"/>
      <c r="G196" s="387"/>
      <c r="H196" s="387"/>
      <c r="I196" s="387"/>
      <c r="J196" s="388"/>
      <c r="K196" s="387"/>
      <c r="L196" s="388">
        <v>811.75</v>
      </c>
      <c r="M196" s="395"/>
      <c r="N196" s="389">
        <v>25926</v>
      </c>
    </row>
    <row r="197" spans="1:14" ht="22.5" customHeight="1" x14ac:dyDescent="0.2">
      <c r="A197" s="385" t="s">
        <v>490</v>
      </c>
      <c r="B197" s="386" t="s">
        <v>916</v>
      </c>
      <c r="C197" s="452" t="s">
        <v>917</v>
      </c>
      <c r="D197" s="452"/>
      <c r="E197" s="452"/>
      <c r="F197" s="387" t="s">
        <v>918</v>
      </c>
      <c r="G197" s="387"/>
      <c r="H197" s="387"/>
      <c r="I197" s="387" t="s">
        <v>981</v>
      </c>
      <c r="J197" s="388"/>
      <c r="K197" s="387"/>
      <c r="L197" s="388"/>
      <c r="M197" s="387"/>
      <c r="N197" s="389"/>
    </row>
    <row r="198" spans="1:14" x14ac:dyDescent="0.2">
      <c r="A198" s="390"/>
      <c r="B198" s="391" t="s">
        <v>315</v>
      </c>
      <c r="C198" s="448" t="s">
        <v>25</v>
      </c>
      <c r="D198" s="448"/>
      <c r="E198" s="448"/>
      <c r="F198" s="392"/>
      <c r="G198" s="392"/>
      <c r="H198" s="392"/>
      <c r="I198" s="392"/>
      <c r="J198" s="393">
        <v>20.420000000000002</v>
      </c>
      <c r="K198" s="392"/>
      <c r="L198" s="393">
        <v>628.09</v>
      </c>
      <c r="M198" s="392" t="s">
        <v>400</v>
      </c>
      <c r="N198" s="394">
        <v>20061</v>
      </c>
    </row>
    <row r="199" spans="1:14" x14ac:dyDescent="0.2">
      <c r="A199" s="390"/>
      <c r="B199" s="391" t="s">
        <v>316</v>
      </c>
      <c r="C199" s="448" t="s">
        <v>4</v>
      </c>
      <c r="D199" s="448"/>
      <c r="E199" s="448"/>
      <c r="F199" s="392"/>
      <c r="G199" s="392"/>
      <c r="H199" s="392"/>
      <c r="I199" s="392"/>
      <c r="J199" s="393">
        <v>62.62</v>
      </c>
      <c r="K199" s="392"/>
      <c r="L199" s="393">
        <v>1926.09</v>
      </c>
      <c r="M199" s="392" t="s">
        <v>476</v>
      </c>
      <c r="N199" s="394">
        <v>13752</v>
      </c>
    </row>
    <row r="200" spans="1:14" x14ac:dyDescent="0.2">
      <c r="A200" s="390"/>
      <c r="B200" s="391" t="s">
        <v>323</v>
      </c>
      <c r="C200" s="448" t="s">
        <v>325</v>
      </c>
      <c r="D200" s="448"/>
      <c r="E200" s="448"/>
      <c r="F200" s="392"/>
      <c r="G200" s="392"/>
      <c r="H200" s="392"/>
      <c r="I200" s="392"/>
      <c r="J200" s="393">
        <v>5.93</v>
      </c>
      <c r="K200" s="392"/>
      <c r="L200" s="393">
        <v>182.4</v>
      </c>
      <c r="M200" s="392" t="s">
        <v>400</v>
      </c>
      <c r="N200" s="394">
        <v>5826</v>
      </c>
    </row>
    <row r="201" spans="1:14" x14ac:dyDescent="0.2">
      <c r="A201" s="390"/>
      <c r="B201" s="391" t="s">
        <v>324</v>
      </c>
      <c r="C201" s="448" t="s">
        <v>354</v>
      </c>
      <c r="D201" s="448"/>
      <c r="E201" s="448"/>
      <c r="F201" s="392"/>
      <c r="G201" s="392"/>
      <c r="H201" s="392"/>
      <c r="I201" s="392"/>
      <c r="J201" s="393">
        <v>136.72</v>
      </c>
      <c r="K201" s="392"/>
      <c r="L201" s="393">
        <v>21.53</v>
      </c>
      <c r="M201" s="392" t="s">
        <v>477</v>
      </c>
      <c r="N201" s="394">
        <v>109</v>
      </c>
    </row>
    <row r="202" spans="1:14" x14ac:dyDescent="0.2">
      <c r="A202" s="390"/>
      <c r="B202" s="391"/>
      <c r="C202" s="448" t="s">
        <v>317</v>
      </c>
      <c r="D202" s="448"/>
      <c r="E202" s="448"/>
      <c r="F202" s="392" t="s">
        <v>318</v>
      </c>
      <c r="G202" s="392" t="s">
        <v>920</v>
      </c>
      <c r="H202" s="392"/>
      <c r="I202" s="392" t="s">
        <v>982</v>
      </c>
      <c r="J202" s="393"/>
      <c r="K202" s="392"/>
      <c r="L202" s="393"/>
      <c r="M202" s="392"/>
      <c r="N202" s="394"/>
    </row>
    <row r="203" spans="1:14" x14ac:dyDescent="0.2">
      <c r="A203" s="390"/>
      <c r="B203" s="391"/>
      <c r="C203" s="448" t="s">
        <v>326</v>
      </c>
      <c r="D203" s="448"/>
      <c r="E203" s="448"/>
      <c r="F203" s="392" t="s">
        <v>318</v>
      </c>
      <c r="G203" s="392" t="s">
        <v>922</v>
      </c>
      <c r="H203" s="392"/>
      <c r="I203" s="392" t="s">
        <v>983</v>
      </c>
      <c r="J203" s="393"/>
      <c r="K203" s="392"/>
      <c r="L203" s="393"/>
      <c r="M203" s="392"/>
      <c r="N203" s="394"/>
    </row>
    <row r="204" spans="1:14" ht="14.25" customHeight="1" x14ac:dyDescent="0.2">
      <c r="A204" s="390"/>
      <c r="B204" s="391"/>
      <c r="C204" s="453" t="s">
        <v>319</v>
      </c>
      <c r="D204" s="453"/>
      <c r="E204" s="453"/>
      <c r="F204" s="395"/>
      <c r="G204" s="395"/>
      <c r="H204" s="395"/>
      <c r="I204" s="395"/>
      <c r="J204" s="396">
        <v>83.74</v>
      </c>
      <c r="K204" s="395"/>
      <c r="L204" s="396">
        <v>2575.71</v>
      </c>
      <c r="M204" s="395"/>
      <c r="N204" s="397"/>
    </row>
    <row r="205" spans="1:14" x14ac:dyDescent="0.2">
      <c r="A205" s="390"/>
      <c r="B205" s="391"/>
      <c r="C205" s="448" t="s">
        <v>320</v>
      </c>
      <c r="D205" s="448"/>
      <c r="E205" s="448"/>
      <c r="F205" s="392"/>
      <c r="G205" s="392"/>
      <c r="H205" s="392"/>
      <c r="I205" s="392"/>
      <c r="J205" s="393"/>
      <c r="K205" s="392"/>
      <c r="L205" s="393">
        <v>810.49</v>
      </c>
      <c r="M205" s="392"/>
      <c r="N205" s="394">
        <v>25887</v>
      </c>
    </row>
    <row r="206" spans="1:14" ht="14.25" customHeight="1" x14ac:dyDescent="0.2">
      <c r="A206" s="390"/>
      <c r="B206" s="391"/>
      <c r="C206" s="448" t="s">
        <v>924</v>
      </c>
      <c r="D206" s="448"/>
      <c r="E206" s="448"/>
      <c r="F206" s="392" t="s">
        <v>321</v>
      </c>
      <c r="G206" s="392" t="s">
        <v>925</v>
      </c>
      <c r="H206" s="392"/>
      <c r="I206" s="392" t="s">
        <v>925</v>
      </c>
      <c r="J206" s="393"/>
      <c r="K206" s="392"/>
      <c r="L206" s="393">
        <v>988.8</v>
      </c>
      <c r="M206" s="392"/>
      <c r="N206" s="394">
        <v>31582</v>
      </c>
    </row>
    <row r="207" spans="1:14" ht="14.25" customHeight="1" x14ac:dyDescent="0.2">
      <c r="A207" s="390"/>
      <c r="B207" s="391"/>
      <c r="C207" s="448" t="s">
        <v>926</v>
      </c>
      <c r="D207" s="448"/>
      <c r="E207" s="448"/>
      <c r="F207" s="392" t="s">
        <v>321</v>
      </c>
      <c r="G207" s="392" t="s">
        <v>525</v>
      </c>
      <c r="H207" s="392"/>
      <c r="I207" s="392" t="s">
        <v>525</v>
      </c>
      <c r="J207" s="393"/>
      <c r="K207" s="392"/>
      <c r="L207" s="393">
        <v>648.39</v>
      </c>
      <c r="M207" s="392"/>
      <c r="N207" s="394">
        <v>20710</v>
      </c>
    </row>
    <row r="208" spans="1:14" ht="14.25" customHeight="1" x14ac:dyDescent="0.2">
      <c r="A208" s="398"/>
      <c r="B208" s="399"/>
      <c r="C208" s="452" t="s">
        <v>322</v>
      </c>
      <c r="D208" s="452"/>
      <c r="E208" s="452"/>
      <c r="F208" s="387"/>
      <c r="G208" s="387"/>
      <c r="H208" s="387"/>
      <c r="I208" s="387"/>
      <c r="J208" s="388"/>
      <c r="K208" s="387"/>
      <c r="L208" s="388">
        <v>4212.8999999999996</v>
      </c>
      <c r="M208" s="395"/>
      <c r="N208" s="389">
        <v>86214</v>
      </c>
    </row>
    <row r="209" spans="1:14" ht="22.5" customHeight="1" x14ac:dyDescent="0.2">
      <c r="A209" s="385" t="s">
        <v>491</v>
      </c>
      <c r="B209" s="386" t="s">
        <v>927</v>
      </c>
      <c r="C209" s="452" t="s">
        <v>928</v>
      </c>
      <c r="D209" s="452"/>
      <c r="E209" s="452"/>
      <c r="F209" s="387" t="s">
        <v>443</v>
      </c>
      <c r="G209" s="387"/>
      <c r="H209" s="387"/>
      <c r="I209" s="387" t="s">
        <v>984</v>
      </c>
      <c r="J209" s="388">
        <v>73.08</v>
      </c>
      <c r="K209" s="387"/>
      <c r="L209" s="388">
        <v>2922.17</v>
      </c>
      <c r="M209" s="387" t="s">
        <v>477</v>
      </c>
      <c r="N209" s="389">
        <v>14815</v>
      </c>
    </row>
    <row r="210" spans="1:14" x14ac:dyDescent="0.2">
      <c r="A210" s="398"/>
      <c r="B210" s="399"/>
      <c r="C210" s="359" t="s">
        <v>749</v>
      </c>
      <c r="D210" s="360"/>
      <c r="E210" s="360"/>
      <c r="F210" s="401"/>
      <c r="G210" s="401"/>
      <c r="H210" s="401"/>
      <c r="I210" s="401"/>
      <c r="J210" s="402"/>
      <c r="K210" s="401"/>
      <c r="L210" s="402"/>
      <c r="M210" s="403"/>
      <c r="N210" s="404"/>
    </row>
    <row r="211" spans="1:14" ht="67.5" customHeight="1" x14ac:dyDescent="0.2">
      <c r="A211" s="385" t="s">
        <v>492</v>
      </c>
      <c r="B211" s="386" t="s">
        <v>930</v>
      </c>
      <c r="C211" s="452" t="s">
        <v>931</v>
      </c>
      <c r="D211" s="452"/>
      <c r="E211" s="452"/>
      <c r="F211" s="387" t="s">
        <v>932</v>
      </c>
      <c r="G211" s="387"/>
      <c r="H211" s="387"/>
      <c r="I211" s="387" t="s">
        <v>985</v>
      </c>
      <c r="J211" s="388"/>
      <c r="K211" s="387"/>
      <c r="L211" s="388"/>
      <c r="M211" s="387"/>
      <c r="N211" s="389"/>
    </row>
    <row r="212" spans="1:14" x14ac:dyDescent="0.2">
      <c r="A212" s="390"/>
      <c r="B212" s="391" t="s">
        <v>315</v>
      </c>
      <c r="C212" s="448" t="s">
        <v>25</v>
      </c>
      <c r="D212" s="448"/>
      <c r="E212" s="448"/>
      <c r="F212" s="392"/>
      <c r="G212" s="392"/>
      <c r="H212" s="392"/>
      <c r="I212" s="392"/>
      <c r="J212" s="393">
        <v>4534.46</v>
      </c>
      <c r="K212" s="392"/>
      <c r="L212" s="393">
        <v>1268.81</v>
      </c>
      <c r="M212" s="392" t="s">
        <v>400</v>
      </c>
      <c r="N212" s="394">
        <v>40526</v>
      </c>
    </row>
    <row r="213" spans="1:14" x14ac:dyDescent="0.2">
      <c r="A213" s="390"/>
      <c r="B213" s="391" t="s">
        <v>316</v>
      </c>
      <c r="C213" s="448" t="s">
        <v>4</v>
      </c>
      <c r="D213" s="448"/>
      <c r="E213" s="448"/>
      <c r="F213" s="392"/>
      <c r="G213" s="392"/>
      <c r="H213" s="392"/>
      <c r="I213" s="392"/>
      <c r="J213" s="393">
        <v>14221.02</v>
      </c>
      <c r="K213" s="392"/>
      <c r="L213" s="393">
        <v>3979.27</v>
      </c>
      <c r="M213" s="392" t="s">
        <v>476</v>
      </c>
      <c r="N213" s="394">
        <v>28412</v>
      </c>
    </row>
    <row r="214" spans="1:14" x14ac:dyDescent="0.2">
      <c r="A214" s="390"/>
      <c r="B214" s="391" t="s">
        <v>323</v>
      </c>
      <c r="C214" s="448" t="s">
        <v>325</v>
      </c>
      <c r="D214" s="448"/>
      <c r="E214" s="448"/>
      <c r="F214" s="392"/>
      <c r="G214" s="392"/>
      <c r="H214" s="392"/>
      <c r="I214" s="392"/>
      <c r="J214" s="393">
        <v>1860.96</v>
      </c>
      <c r="K214" s="392"/>
      <c r="L214" s="393">
        <v>520.73</v>
      </c>
      <c r="M214" s="392" t="s">
        <v>400</v>
      </c>
      <c r="N214" s="394">
        <v>16632</v>
      </c>
    </row>
    <row r="215" spans="1:14" x14ac:dyDescent="0.2">
      <c r="A215" s="390"/>
      <c r="B215" s="391" t="s">
        <v>324</v>
      </c>
      <c r="C215" s="448" t="s">
        <v>354</v>
      </c>
      <c r="D215" s="448"/>
      <c r="E215" s="448"/>
      <c r="F215" s="392"/>
      <c r="G215" s="392"/>
      <c r="H215" s="392"/>
      <c r="I215" s="392"/>
      <c r="J215" s="393">
        <v>125383.75</v>
      </c>
      <c r="K215" s="392"/>
      <c r="L215" s="393">
        <v>35084.379999999997</v>
      </c>
      <c r="M215" s="392" t="s">
        <v>477</v>
      </c>
      <c r="N215" s="394">
        <v>177878</v>
      </c>
    </row>
    <row r="216" spans="1:14" ht="14.25" customHeight="1" x14ac:dyDescent="0.2">
      <c r="A216" s="405"/>
      <c r="B216" s="406" t="s">
        <v>934</v>
      </c>
      <c r="C216" s="471" t="s">
        <v>935</v>
      </c>
      <c r="D216" s="471"/>
      <c r="E216" s="471"/>
      <c r="F216" s="407" t="s">
        <v>359</v>
      </c>
      <c r="G216" s="407" t="s">
        <v>349</v>
      </c>
      <c r="H216" s="407"/>
      <c r="I216" s="407" t="s">
        <v>349</v>
      </c>
      <c r="J216" s="391"/>
      <c r="K216" s="392"/>
      <c r="L216" s="393"/>
      <c r="M216" s="392"/>
      <c r="N216" s="408"/>
    </row>
    <row r="217" spans="1:14" ht="14.25" customHeight="1" x14ac:dyDescent="0.2">
      <c r="A217" s="405"/>
      <c r="B217" s="406" t="s">
        <v>936</v>
      </c>
      <c r="C217" s="471" t="s">
        <v>937</v>
      </c>
      <c r="D217" s="471"/>
      <c r="E217" s="471"/>
      <c r="F217" s="407" t="s">
        <v>359</v>
      </c>
      <c r="G217" s="407" t="s">
        <v>349</v>
      </c>
      <c r="H217" s="407"/>
      <c r="I217" s="407" t="s">
        <v>349</v>
      </c>
      <c r="J217" s="391"/>
      <c r="K217" s="392"/>
      <c r="L217" s="393"/>
      <c r="M217" s="392"/>
      <c r="N217" s="408"/>
    </row>
    <row r="218" spans="1:14" x14ac:dyDescent="0.2">
      <c r="A218" s="390"/>
      <c r="B218" s="391"/>
      <c r="C218" s="448" t="s">
        <v>317</v>
      </c>
      <c r="D218" s="448"/>
      <c r="E218" s="448"/>
      <c r="F218" s="392" t="s">
        <v>318</v>
      </c>
      <c r="G218" s="392" t="s">
        <v>938</v>
      </c>
      <c r="H218" s="392"/>
      <c r="I218" s="392" t="s">
        <v>986</v>
      </c>
      <c r="J218" s="393"/>
      <c r="K218" s="392"/>
      <c r="L218" s="393"/>
      <c r="M218" s="392"/>
      <c r="N218" s="394"/>
    </row>
    <row r="219" spans="1:14" x14ac:dyDescent="0.2">
      <c r="A219" s="390"/>
      <c r="B219" s="391"/>
      <c r="C219" s="448" t="s">
        <v>326</v>
      </c>
      <c r="D219" s="448"/>
      <c r="E219" s="448"/>
      <c r="F219" s="392" t="s">
        <v>318</v>
      </c>
      <c r="G219" s="392" t="s">
        <v>940</v>
      </c>
      <c r="H219" s="392"/>
      <c r="I219" s="392" t="s">
        <v>987</v>
      </c>
      <c r="J219" s="393"/>
      <c r="K219" s="392"/>
      <c r="L219" s="393"/>
      <c r="M219" s="392"/>
      <c r="N219" s="394"/>
    </row>
    <row r="220" spans="1:14" ht="14.25" customHeight="1" x14ac:dyDescent="0.2">
      <c r="A220" s="390"/>
      <c r="B220" s="391"/>
      <c r="C220" s="453" t="s">
        <v>319</v>
      </c>
      <c r="D220" s="453"/>
      <c r="E220" s="453"/>
      <c r="F220" s="395"/>
      <c r="G220" s="395"/>
      <c r="H220" s="395"/>
      <c r="I220" s="395"/>
      <c r="J220" s="396">
        <v>144139.23000000001</v>
      </c>
      <c r="K220" s="395"/>
      <c r="L220" s="396">
        <v>40332.46</v>
      </c>
      <c r="M220" s="395"/>
      <c r="N220" s="397"/>
    </row>
    <row r="221" spans="1:14" x14ac:dyDescent="0.2">
      <c r="A221" s="390"/>
      <c r="B221" s="391"/>
      <c r="C221" s="448" t="s">
        <v>320</v>
      </c>
      <c r="D221" s="448"/>
      <c r="E221" s="448"/>
      <c r="F221" s="392"/>
      <c r="G221" s="392"/>
      <c r="H221" s="392"/>
      <c r="I221" s="392"/>
      <c r="J221" s="393"/>
      <c r="K221" s="392"/>
      <c r="L221" s="393">
        <v>1789.54</v>
      </c>
      <c r="M221" s="392"/>
      <c r="N221" s="394">
        <v>57158</v>
      </c>
    </row>
    <row r="222" spans="1:14" ht="14.25" customHeight="1" x14ac:dyDescent="0.2">
      <c r="A222" s="390"/>
      <c r="B222" s="391"/>
      <c r="C222" s="448" t="s">
        <v>355</v>
      </c>
      <c r="D222" s="448"/>
      <c r="E222" s="448"/>
      <c r="F222" s="392" t="s">
        <v>321</v>
      </c>
      <c r="G222" s="392" t="s">
        <v>585</v>
      </c>
      <c r="H222" s="392"/>
      <c r="I222" s="392" t="s">
        <v>585</v>
      </c>
      <c r="J222" s="393"/>
      <c r="K222" s="392"/>
      <c r="L222" s="393">
        <v>1879.02</v>
      </c>
      <c r="M222" s="392"/>
      <c r="N222" s="394">
        <v>60016</v>
      </c>
    </row>
    <row r="223" spans="1:14" ht="14.25" customHeight="1" x14ac:dyDescent="0.2">
      <c r="A223" s="390"/>
      <c r="B223" s="391"/>
      <c r="C223" s="448" t="s">
        <v>356</v>
      </c>
      <c r="D223" s="448"/>
      <c r="E223" s="448"/>
      <c r="F223" s="392" t="s">
        <v>321</v>
      </c>
      <c r="G223" s="392" t="s">
        <v>331</v>
      </c>
      <c r="H223" s="392"/>
      <c r="I223" s="392" t="s">
        <v>331</v>
      </c>
      <c r="J223" s="393"/>
      <c r="K223" s="392"/>
      <c r="L223" s="393">
        <v>1073.72</v>
      </c>
      <c r="M223" s="392"/>
      <c r="N223" s="394">
        <v>34295</v>
      </c>
    </row>
    <row r="224" spans="1:14" ht="14.25" customHeight="1" x14ac:dyDescent="0.2">
      <c r="A224" s="398"/>
      <c r="B224" s="399"/>
      <c r="C224" s="452" t="s">
        <v>322</v>
      </c>
      <c r="D224" s="452"/>
      <c r="E224" s="452"/>
      <c r="F224" s="387"/>
      <c r="G224" s="387"/>
      <c r="H224" s="387"/>
      <c r="I224" s="387"/>
      <c r="J224" s="388"/>
      <c r="K224" s="387"/>
      <c r="L224" s="388">
        <v>43285.2</v>
      </c>
      <c r="M224" s="395"/>
      <c r="N224" s="389">
        <v>341127</v>
      </c>
    </row>
    <row r="225" spans="1:14" ht="22.5" customHeight="1" x14ac:dyDescent="0.2">
      <c r="A225" s="385" t="s">
        <v>493</v>
      </c>
      <c r="B225" s="386" t="s">
        <v>942</v>
      </c>
      <c r="C225" s="452" t="s">
        <v>943</v>
      </c>
      <c r="D225" s="452"/>
      <c r="E225" s="452"/>
      <c r="F225" s="387" t="s">
        <v>359</v>
      </c>
      <c r="G225" s="387"/>
      <c r="H225" s="387"/>
      <c r="I225" s="387" t="s">
        <v>988</v>
      </c>
      <c r="J225" s="388">
        <v>21344.57</v>
      </c>
      <c r="K225" s="387"/>
      <c r="L225" s="388">
        <v>3009.07</v>
      </c>
      <c r="M225" s="387" t="s">
        <v>477</v>
      </c>
      <c r="N225" s="389">
        <v>15256</v>
      </c>
    </row>
    <row r="226" spans="1:14" x14ac:dyDescent="0.2">
      <c r="A226" s="398"/>
      <c r="B226" s="399"/>
      <c r="C226" s="359" t="s">
        <v>749</v>
      </c>
      <c r="D226" s="360"/>
      <c r="E226" s="360"/>
      <c r="F226" s="401"/>
      <c r="G226" s="401"/>
      <c r="H226" s="401"/>
      <c r="I226" s="401"/>
      <c r="J226" s="402"/>
      <c r="K226" s="401"/>
      <c r="L226" s="402"/>
      <c r="M226" s="403"/>
      <c r="N226" s="404"/>
    </row>
    <row r="227" spans="1:14" ht="22.5" customHeight="1" x14ac:dyDescent="0.2">
      <c r="A227" s="385" t="s">
        <v>494</v>
      </c>
      <c r="B227" s="386" t="s">
        <v>945</v>
      </c>
      <c r="C227" s="452" t="s">
        <v>946</v>
      </c>
      <c r="D227" s="452"/>
      <c r="E227" s="452"/>
      <c r="F227" s="387" t="s">
        <v>363</v>
      </c>
      <c r="G227" s="387"/>
      <c r="H227" s="387"/>
      <c r="I227" s="387" t="s">
        <v>989</v>
      </c>
      <c r="J227" s="388">
        <v>13.76</v>
      </c>
      <c r="K227" s="387"/>
      <c r="L227" s="388">
        <v>58.78</v>
      </c>
      <c r="M227" s="387" t="s">
        <v>477</v>
      </c>
      <c r="N227" s="389">
        <v>298</v>
      </c>
    </row>
    <row r="228" spans="1:14" x14ac:dyDescent="0.2">
      <c r="A228" s="398"/>
      <c r="B228" s="399"/>
      <c r="C228" s="359" t="s">
        <v>749</v>
      </c>
      <c r="D228" s="360"/>
      <c r="E228" s="360"/>
      <c r="F228" s="401"/>
      <c r="G228" s="401"/>
      <c r="H228" s="401"/>
      <c r="I228" s="401"/>
      <c r="J228" s="402"/>
      <c r="K228" s="401"/>
      <c r="L228" s="402"/>
      <c r="M228" s="403"/>
      <c r="N228" s="404"/>
    </row>
    <row r="229" spans="1:14" ht="33.75" customHeight="1" x14ac:dyDescent="0.2">
      <c r="A229" s="385" t="s">
        <v>495</v>
      </c>
      <c r="B229" s="386" t="s">
        <v>948</v>
      </c>
      <c r="C229" s="452" t="s">
        <v>949</v>
      </c>
      <c r="D229" s="452"/>
      <c r="E229" s="452"/>
      <c r="F229" s="387" t="s">
        <v>642</v>
      </c>
      <c r="G229" s="387"/>
      <c r="H229" s="387"/>
      <c r="I229" s="387" t="s">
        <v>990</v>
      </c>
      <c r="J229" s="388"/>
      <c r="K229" s="387"/>
      <c r="L229" s="388"/>
      <c r="M229" s="387"/>
      <c r="N229" s="389"/>
    </row>
    <row r="230" spans="1:14" x14ac:dyDescent="0.2">
      <c r="A230" s="390"/>
      <c r="B230" s="391" t="s">
        <v>315</v>
      </c>
      <c r="C230" s="448" t="s">
        <v>25</v>
      </c>
      <c r="D230" s="448"/>
      <c r="E230" s="448"/>
      <c r="F230" s="392"/>
      <c r="G230" s="392"/>
      <c r="H230" s="392"/>
      <c r="I230" s="392"/>
      <c r="J230" s="393">
        <v>4.97</v>
      </c>
      <c r="K230" s="392"/>
      <c r="L230" s="393">
        <v>348.2</v>
      </c>
      <c r="M230" s="392" t="s">
        <v>400</v>
      </c>
      <c r="N230" s="394">
        <v>11122</v>
      </c>
    </row>
    <row r="231" spans="1:14" x14ac:dyDescent="0.2">
      <c r="A231" s="390"/>
      <c r="B231" s="391" t="s">
        <v>316</v>
      </c>
      <c r="C231" s="448" t="s">
        <v>4</v>
      </c>
      <c r="D231" s="448"/>
      <c r="E231" s="448"/>
      <c r="F231" s="392"/>
      <c r="G231" s="392"/>
      <c r="H231" s="392"/>
      <c r="I231" s="392"/>
      <c r="J231" s="393">
        <v>98.06</v>
      </c>
      <c r="K231" s="392"/>
      <c r="L231" s="393">
        <v>6870.16</v>
      </c>
      <c r="M231" s="392" t="s">
        <v>476</v>
      </c>
      <c r="N231" s="394">
        <v>49053</v>
      </c>
    </row>
    <row r="232" spans="1:14" x14ac:dyDescent="0.2">
      <c r="A232" s="390"/>
      <c r="B232" s="391" t="s">
        <v>323</v>
      </c>
      <c r="C232" s="448" t="s">
        <v>325</v>
      </c>
      <c r="D232" s="448"/>
      <c r="E232" s="448"/>
      <c r="F232" s="392"/>
      <c r="G232" s="392"/>
      <c r="H232" s="392"/>
      <c r="I232" s="392"/>
      <c r="J232" s="393">
        <v>8.23</v>
      </c>
      <c r="K232" s="392"/>
      <c r="L232" s="393">
        <v>576.6</v>
      </c>
      <c r="M232" s="392" t="s">
        <v>400</v>
      </c>
      <c r="N232" s="394">
        <v>18417</v>
      </c>
    </row>
    <row r="233" spans="1:14" x14ac:dyDescent="0.2">
      <c r="A233" s="405"/>
      <c r="B233" s="406" t="s">
        <v>951</v>
      </c>
      <c r="C233" s="471" t="s">
        <v>952</v>
      </c>
      <c r="D233" s="471"/>
      <c r="E233" s="471"/>
      <c r="F233" s="407" t="s">
        <v>359</v>
      </c>
      <c r="G233" s="407" t="s">
        <v>349</v>
      </c>
      <c r="H233" s="407"/>
      <c r="I233" s="407" t="s">
        <v>349</v>
      </c>
      <c r="J233" s="391"/>
      <c r="K233" s="392"/>
      <c r="L233" s="393"/>
      <c r="M233" s="392"/>
      <c r="N233" s="408"/>
    </row>
    <row r="234" spans="1:14" ht="14.25" customHeight="1" x14ac:dyDescent="0.2">
      <c r="A234" s="405"/>
      <c r="B234" s="406" t="s">
        <v>953</v>
      </c>
      <c r="C234" s="471" t="s">
        <v>954</v>
      </c>
      <c r="D234" s="471"/>
      <c r="E234" s="471"/>
      <c r="F234" s="407" t="s">
        <v>359</v>
      </c>
      <c r="G234" s="407" t="s">
        <v>349</v>
      </c>
      <c r="H234" s="407"/>
      <c r="I234" s="407" t="s">
        <v>349</v>
      </c>
      <c r="J234" s="391"/>
      <c r="K234" s="392"/>
      <c r="L234" s="393"/>
      <c r="M234" s="392"/>
      <c r="N234" s="408"/>
    </row>
    <row r="235" spans="1:14" x14ac:dyDescent="0.2">
      <c r="A235" s="390"/>
      <c r="B235" s="391"/>
      <c r="C235" s="448" t="s">
        <v>317</v>
      </c>
      <c r="D235" s="448"/>
      <c r="E235" s="448"/>
      <c r="F235" s="392" t="s">
        <v>318</v>
      </c>
      <c r="G235" s="392" t="s">
        <v>955</v>
      </c>
      <c r="H235" s="392"/>
      <c r="I235" s="392" t="s">
        <v>991</v>
      </c>
      <c r="J235" s="393"/>
      <c r="K235" s="392"/>
      <c r="L235" s="393"/>
      <c r="M235" s="392"/>
      <c r="N235" s="394"/>
    </row>
    <row r="236" spans="1:14" x14ac:dyDescent="0.2">
      <c r="A236" s="390"/>
      <c r="B236" s="391"/>
      <c r="C236" s="448" t="s">
        <v>326</v>
      </c>
      <c r="D236" s="448"/>
      <c r="E236" s="448"/>
      <c r="F236" s="392" t="s">
        <v>318</v>
      </c>
      <c r="G236" s="392" t="s">
        <v>957</v>
      </c>
      <c r="H236" s="392"/>
      <c r="I236" s="392" t="s">
        <v>992</v>
      </c>
      <c r="J236" s="393"/>
      <c r="K236" s="392"/>
      <c r="L236" s="393"/>
      <c r="M236" s="392"/>
      <c r="N236" s="394"/>
    </row>
    <row r="237" spans="1:14" ht="14.25" customHeight="1" x14ac:dyDescent="0.2">
      <c r="A237" s="390"/>
      <c r="B237" s="391"/>
      <c r="C237" s="453" t="s">
        <v>319</v>
      </c>
      <c r="D237" s="453"/>
      <c r="E237" s="453"/>
      <c r="F237" s="395"/>
      <c r="G237" s="395"/>
      <c r="H237" s="395"/>
      <c r="I237" s="395"/>
      <c r="J237" s="396">
        <v>103.03</v>
      </c>
      <c r="K237" s="395"/>
      <c r="L237" s="396">
        <v>7218.36</v>
      </c>
      <c r="M237" s="395"/>
      <c r="N237" s="397"/>
    </row>
    <row r="238" spans="1:14" x14ac:dyDescent="0.2">
      <c r="A238" s="390"/>
      <c r="B238" s="391"/>
      <c r="C238" s="448" t="s">
        <v>320</v>
      </c>
      <c r="D238" s="448"/>
      <c r="E238" s="448"/>
      <c r="F238" s="392"/>
      <c r="G238" s="392"/>
      <c r="H238" s="392"/>
      <c r="I238" s="392"/>
      <c r="J238" s="393"/>
      <c r="K238" s="392"/>
      <c r="L238" s="393">
        <v>924.8</v>
      </c>
      <c r="M238" s="392"/>
      <c r="N238" s="394">
        <v>29539</v>
      </c>
    </row>
    <row r="239" spans="1:14" ht="14.25" customHeight="1" x14ac:dyDescent="0.2">
      <c r="A239" s="390"/>
      <c r="B239" s="391"/>
      <c r="C239" s="448" t="s">
        <v>355</v>
      </c>
      <c r="D239" s="448"/>
      <c r="E239" s="448"/>
      <c r="F239" s="392" t="s">
        <v>321</v>
      </c>
      <c r="G239" s="392" t="s">
        <v>585</v>
      </c>
      <c r="H239" s="392"/>
      <c r="I239" s="392" t="s">
        <v>585</v>
      </c>
      <c r="J239" s="393"/>
      <c r="K239" s="392"/>
      <c r="L239" s="393">
        <v>971.04</v>
      </c>
      <c r="M239" s="392"/>
      <c r="N239" s="394">
        <v>31016</v>
      </c>
    </row>
    <row r="240" spans="1:14" ht="14.25" customHeight="1" x14ac:dyDescent="0.2">
      <c r="A240" s="390"/>
      <c r="B240" s="391"/>
      <c r="C240" s="448" t="s">
        <v>356</v>
      </c>
      <c r="D240" s="448"/>
      <c r="E240" s="448"/>
      <c r="F240" s="392" t="s">
        <v>321</v>
      </c>
      <c r="G240" s="392" t="s">
        <v>331</v>
      </c>
      <c r="H240" s="392"/>
      <c r="I240" s="392" t="s">
        <v>331</v>
      </c>
      <c r="J240" s="393"/>
      <c r="K240" s="392"/>
      <c r="L240" s="393">
        <v>554.88</v>
      </c>
      <c r="M240" s="392"/>
      <c r="N240" s="394">
        <v>17723</v>
      </c>
    </row>
    <row r="241" spans="1:14" ht="14.25" customHeight="1" x14ac:dyDescent="0.2">
      <c r="A241" s="398"/>
      <c r="B241" s="399"/>
      <c r="C241" s="452" t="s">
        <v>322</v>
      </c>
      <c r="D241" s="452"/>
      <c r="E241" s="452"/>
      <c r="F241" s="387"/>
      <c r="G241" s="387"/>
      <c r="H241" s="387"/>
      <c r="I241" s="387"/>
      <c r="J241" s="388"/>
      <c r="K241" s="387"/>
      <c r="L241" s="388">
        <v>8744.2800000000007</v>
      </c>
      <c r="M241" s="395"/>
      <c r="N241" s="389">
        <v>108914</v>
      </c>
    </row>
    <row r="242" spans="1:14" ht="22.5" customHeight="1" x14ac:dyDescent="0.2">
      <c r="A242" s="385" t="s">
        <v>421</v>
      </c>
      <c r="B242" s="386" t="s">
        <v>959</v>
      </c>
      <c r="C242" s="452" t="s">
        <v>960</v>
      </c>
      <c r="D242" s="452"/>
      <c r="E242" s="452"/>
      <c r="F242" s="387" t="s">
        <v>359</v>
      </c>
      <c r="G242" s="387"/>
      <c r="H242" s="387"/>
      <c r="I242" s="387" t="s">
        <v>993</v>
      </c>
      <c r="J242" s="388">
        <v>7270.68</v>
      </c>
      <c r="K242" s="387"/>
      <c r="L242" s="388">
        <v>559.09</v>
      </c>
      <c r="M242" s="387" t="s">
        <v>477</v>
      </c>
      <c r="N242" s="389">
        <v>2835</v>
      </c>
    </row>
    <row r="243" spans="1:14" x14ac:dyDescent="0.2">
      <c r="A243" s="398"/>
      <c r="B243" s="399"/>
      <c r="C243" s="359" t="s">
        <v>749</v>
      </c>
      <c r="D243" s="360"/>
      <c r="E243" s="360"/>
      <c r="F243" s="401"/>
      <c r="G243" s="401"/>
      <c r="H243" s="401"/>
      <c r="I243" s="401"/>
      <c r="J243" s="402"/>
      <c r="K243" s="401"/>
      <c r="L243" s="402"/>
      <c r="M243" s="403"/>
      <c r="N243" s="404"/>
    </row>
    <row r="244" spans="1:14" ht="22.5" customHeight="1" x14ac:dyDescent="0.2">
      <c r="A244" s="385" t="s">
        <v>496</v>
      </c>
      <c r="B244" s="386" t="s">
        <v>962</v>
      </c>
      <c r="C244" s="452" t="s">
        <v>963</v>
      </c>
      <c r="D244" s="452"/>
      <c r="E244" s="452"/>
      <c r="F244" s="387" t="s">
        <v>359</v>
      </c>
      <c r="G244" s="387"/>
      <c r="H244" s="387"/>
      <c r="I244" s="387" t="s">
        <v>994</v>
      </c>
      <c r="J244" s="388">
        <v>4633.45</v>
      </c>
      <c r="K244" s="387"/>
      <c r="L244" s="388">
        <v>3800.47</v>
      </c>
      <c r="M244" s="387" t="s">
        <v>477</v>
      </c>
      <c r="N244" s="389">
        <v>19268</v>
      </c>
    </row>
    <row r="245" spans="1:14" x14ac:dyDescent="0.2">
      <c r="A245" s="398"/>
      <c r="B245" s="399"/>
      <c r="C245" s="359" t="s">
        <v>749</v>
      </c>
      <c r="D245" s="360"/>
      <c r="E245" s="360"/>
      <c r="F245" s="401"/>
      <c r="G245" s="401"/>
      <c r="H245" s="401"/>
      <c r="I245" s="401"/>
      <c r="J245" s="402"/>
      <c r="K245" s="401"/>
      <c r="L245" s="402"/>
      <c r="M245" s="403"/>
      <c r="N245" s="404"/>
    </row>
    <row r="246" spans="1:14" x14ac:dyDescent="0.2">
      <c r="A246" s="401"/>
      <c r="B246" s="399"/>
      <c r="C246" s="399"/>
      <c r="D246" s="399"/>
      <c r="E246" s="399"/>
      <c r="F246" s="401"/>
      <c r="G246" s="401"/>
      <c r="H246" s="401"/>
      <c r="I246" s="401"/>
      <c r="J246" s="409"/>
      <c r="K246" s="401"/>
      <c r="L246" s="409"/>
      <c r="M246" s="392"/>
      <c r="N246" s="409"/>
    </row>
    <row r="247" spans="1:14" ht="14.25" customHeight="1" x14ac:dyDescent="0.2">
      <c r="A247" s="410"/>
      <c r="B247" s="411"/>
      <c r="C247" s="452" t="s">
        <v>995</v>
      </c>
      <c r="D247" s="452"/>
      <c r="E247" s="452"/>
      <c r="F247" s="452"/>
      <c r="G247" s="452"/>
      <c r="H247" s="452"/>
      <c r="I247" s="452"/>
      <c r="J247" s="452"/>
      <c r="K247" s="452"/>
      <c r="L247" s="412">
        <v>80313.56</v>
      </c>
      <c r="M247" s="413"/>
      <c r="N247" s="414">
        <v>792785</v>
      </c>
    </row>
    <row r="248" spans="1:14" ht="14.25" customHeight="1" x14ac:dyDescent="0.2">
      <c r="A248" s="460" t="s">
        <v>996</v>
      </c>
      <c r="B248" s="461"/>
      <c r="C248" s="461"/>
      <c r="D248" s="461"/>
      <c r="E248" s="461"/>
      <c r="F248" s="461"/>
      <c r="G248" s="461"/>
      <c r="H248" s="461"/>
      <c r="I248" s="461"/>
      <c r="J248" s="461"/>
      <c r="K248" s="461"/>
      <c r="L248" s="461"/>
      <c r="M248" s="461"/>
      <c r="N248" s="462"/>
    </row>
    <row r="249" spans="1:14" ht="14.25" customHeight="1" x14ac:dyDescent="0.2">
      <c r="A249" s="468" t="s">
        <v>997</v>
      </c>
      <c r="B249" s="469"/>
      <c r="C249" s="469"/>
      <c r="D249" s="469"/>
      <c r="E249" s="469"/>
      <c r="F249" s="469"/>
      <c r="G249" s="469"/>
      <c r="H249" s="469"/>
      <c r="I249" s="469"/>
      <c r="J249" s="469"/>
      <c r="K249" s="469"/>
      <c r="L249" s="469"/>
      <c r="M249" s="469"/>
      <c r="N249" s="470"/>
    </row>
    <row r="250" spans="1:14" ht="22.5" customHeight="1" x14ac:dyDescent="0.2">
      <c r="A250" s="385" t="s">
        <v>497</v>
      </c>
      <c r="B250" s="386" t="s">
        <v>998</v>
      </c>
      <c r="C250" s="452" t="s">
        <v>999</v>
      </c>
      <c r="D250" s="452"/>
      <c r="E250" s="452"/>
      <c r="F250" s="387" t="s">
        <v>1000</v>
      </c>
      <c r="G250" s="387"/>
      <c r="H250" s="387"/>
      <c r="I250" s="387" t="s">
        <v>460</v>
      </c>
      <c r="J250" s="388"/>
      <c r="K250" s="387"/>
      <c r="L250" s="388"/>
      <c r="M250" s="387"/>
      <c r="N250" s="389"/>
    </row>
    <row r="251" spans="1:14" x14ac:dyDescent="0.2">
      <c r="A251" s="390"/>
      <c r="B251" s="391" t="s">
        <v>315</v>
      </c>
      <c r="C251" s="448" t="s">
        <v>25</v>
      </c>
      <c r="D251" s="448"/>
      <c r="E251" s="448"/>
      <c r="F251" s="392"/>
      <c r="G251" s="392"/>
      <c r="H251" s="392"/>
      <c r="I251" s="392"/>
      <c r="J251" s="393">
        <v>10.32</v>
      </c>
      <c r="K251" s="392"/>
      <c r="L251" s="393">
        <v>18.37</v>
      </c>
      <c r="M251" s="392" t="s">
        <v>400</v>
      </c>
      <c r="N251" s="394">
        <v>587</v>
      </c>
    </row>
    <row r="252" spans="1:14" x14ac:dyDescent="0.2">
      <c r="A252" s="390"/>
      <c r="B252" s="391" t="s">
        <v>316</v>
      </c>
      <c r="C252" s="448" t="s">
        <v>4</v>
      </c>
      <c r="D252" s="448"/>
      <c r="E252" s="448"/>
      <c r="F252" s="392"/>
      <c r="G252" s="392"/>
      <c r="H252" s="392"/>
      <c r="I252" s="392"/>
      <c r="J252" s="393">
        <v>182.14</v>
      </c>
      <c r="K252" s="392"/>
      <c r="L252" s="393">
        <v>324.20999999999998</v>
      </c>
      <c r="M252" s="392" t="s">
        <v>476</v>
      </c>
      <c r="N252" s="394">
        <v>2315</v>
      </c>
    </row>
    <row r="253" spans="1:14" x14ac:dyDescent="0.2">
      <c r="A253" s="390"/>
      <c r="B253" s="391" t="s">
        <v>323</v>
      </c>
      <c r="C253" s="448" t="s">
        <v>325</v>
      </c>
      <c r="D253" s="448"/>
      <c r="E253" s="448"/>
      <c r="F253" s="392"/>
      <c r="G253" s="392"/>
      <c r="H253" s="392"/>
      <c r="I253" s="392"/>
      <c r="J253" s="393">
        <v>13.2</v>
      </c>
      <c r="K253" s="392"/>
      <c r="L253" s="393">
        <v>23.5</v>
      </c>
      <c r="M253" s="392" t="s">
        <v>400</v>
      </c>
      <c r="N253" s="394">
        <v>751</v>
      </c>
    </row>
    <row r="254" spans="1:14" x14ac:dyDescent="0.2">
      <c r="A254" s="390"/>
      <c r="B254" s="391"/>
      <c r="C254" s="448" t="s">
        <v>317</v>
      </c>
      <c r="D254" s="448"/>
      <c r="E254" s="448"/>
      <c r="F254" s="392" t="s">
        <v>318</v>
      </c>
      <c r="G254" s="392" t="s">
        <v>432</v>
      </c>
      <c r="H254" s="392"/>
      <c r="I254" s="392" t="s">
        <v>1001</v>
      </c>
      <c r="J254" s="393"/>
      <c r="K254" s="392"/>
      <c r="L254" s="393"/>
      <c r="M254" s="392"/>
      <c r="N254" s="394"/>
    </row>
    <row r="255" spans="1:14" x14ac:dyDescent="0.2">
      <c r="A255" s="390"/>
      <c r="B255" s="391"/>
      <c r="C255" s="448" t="s">
        <v>326</v>
      </c>
      <c r="D255" s="448"/>
      <c r="E255" s="448"/>
      <c r="F255" s="392" t="s">
        <v>318</v>
      </c>
      <c r="G255" s="392" t="s">
        <v>475</v>
      </c>
      <c r="H255" s="392"/>
      <c r="I255" s="392" t="s">
        <v>1002</v>
      </c>
      <c r="J255" s="393"/>
      <c r="K255" s="392"/>
      <c r="L255" s="393"/>
      <c r="M255" s="392"/>
      <c r="N255" s="394"/>
    </row>
    <row r="256" spans="1:14" ht="14.25" customHeight="1" x14ac:dyDescent="0.2">
      <c r="A256" s="390"/>
      <c r="B256" s="391"/>
      <c r="C256" s="453" t="s">
        <v>319</v>
      </c>
      <c r="D256" s="453"/>
      <c r="E256" s="453"/>
      <c r="F256" s="395"/>
      <c r="G256" s="395"/>
      <c r="H256" s="395"/>
      <c r="I256" s="395"/>
      <c r="J256" s="396">
        <v>192.46</v>
      </c>
      <c r="K256" s="395"/>
      <c r="L256" s="396">
        <v>342.58</v>
      </c>
      <c r="M256" s="395"/>
      <c r="N256" s="397"/>
    </row>
    <row r="257" spans="1:14" x14ac:dyDescent="0.2">
      <c r="A257" s="390"/>
      <c r="B257" s="391"/>
      <c r="C257" s="448" t="s">
        <v>320</v>
      </c>
      <c r="D257" s="448"/>
      <c r="E257" s="448"/>
      <c r="F257" s="392"/>
      <c r="G257" s="392"/>
      <c r="H257" s="392"/>
      <c r="I257" s="392"/>
      <c r="J257" s="393"/>
      <c r="K257" s="392"/>
      <c r="L257" s="393">
        <v>41.87</v>
      </c>
      <c r="M257" s="392"/>
      <c r="N257" s="394">
        <v>1338</v>
      </c>
    </row>
    <row r="258" spans="1:14" ht="14.25" customHeight="1" x14ac:dyDescent="0.2">
      <c r="A258" s="390"/>
      <c r="B258" s="391"/>
      <c r="C258" s="448" t="s">
        <v>355</v>
      </c>
      <c r="D258" s="448"/>
      <c r="E258" s="448"/>
      <c r="F258" s="392" t="s">
        <v>321</v>
      </c>
      <c r="G258" s="392" t="s">
        <v>585</v>
      </c>
      <c r="H258" s="392"/>
      <c r="I258" s="392" t="s">
        <v>585</v>
      </c>
      <c r="J258" s="393"/>
      <c r="K258" s="392"/>
      <c r="L258" s="393">
        <v>43.96</v>
      </c>
      <c r="M258" s="392"/>
      <c r="N258" s="394">
        <v>1405</v>
      </c>
    </row>
    <row r="259" spans="1:14" ht="14.25" customHeight="1" x14ac:dyDescent="0.2">
      <c r="A259" s="390"/>
      <c r="B259" s="391"/>
      <c r="C259" s="448" t="s">
        <v>356</v>
      </c>
      <c r="D259" s="448"/>
      <c r="E259" s="448"/>
      <c r="F259" s="392" t="s">
        <v>321</v>
      </c>
      <c r="G259" s="392" t="s">
        <v>331</v>
      </c>
      <c r="H259" s="392"/>
      <c r="I259" s="392" t="s">
        <v>331</v>
      </c>
      <c r="J259" s="393"/>
      <c r="K259" s="392"/>
      <c r="L259" s="393">
        <v>25.12</v>
      </c>
      <c r="M259" s="392"/>
      <c r="N259" s="394">
        <v>803</v>
      </c>
    </row>
    <row r="260" spans="1:14" ht="14.25" customHeight="1" x14ac:dyDescent="0.2">
      <c r="A260" s="398"/>
      <c r="B260" s="399"/>
      <c r="C260" s="452" t="s">
        <v>322</v>
      </c>
      <c r="D260" s="452"/>
      <c r="E260" s="452"/>
      <c r="F260" s="387"/>
      <c r="G260" s="387"/>
      <c r="H260" s="387"/>
      <c r="I260" s="387"/>
      <c r="J260" s="388"/>
      <c r="K260" s="387"/>
      <c r="L260" s="388">
        <v>411.66</v>
      </c>
      <c r="M260" s="395"/>
      <c r="N260" s="389">
        <v>5110</v>
      </c>
    </row>
    <row r="261" spans="1:14" ht="22.5" customHeight="1" x14ac:dyDescent="0.2">
      <c r="A261" s="385" t="s">
        <v>447</v>
      </c>
      <c r="B261" s="386" t="s">
        <v>1003</v>
      </c>
      <c r="C261" s="452" t="s">
        <v>1004</v>
      </c>
      <c r="D261" s="452"/>
      <c r="E261" s="452"/>
      <c r="F261" s="387" t="s">
        <v>1005</v>
      </c>
      <c r="G261" s="387"/>
      <c r="H261" s="387"/>
      <c r="I261" s="387" t="s">
        <v>1006</v>
      </c>
      <c r="J261" s="388"/>
      <c r="K261" s="387"/>
      <c r="L261" s="388"/>
      <c r="M261" s="387"/>
      <c r="N261" s="389"/>
    </row>
    <row r="262" spans="1:14" x14ac:dyDescent="0.2">
      <c r="A262" s="390"/>
      <c r="B262" s="391" t="s">
        <v>315</v>
      </c>
      <c r="C262" s="448" t="s">
        <v>25</v>
      </c>
      <c r="D262" s="448"/>
      <c r="E262" s="448"/>
      <c r="F262" s="392"/>
      <c r="G262" s="392"/>
      <c r="H262" s="392"/>
      <c r="I262" s="392"/>
      <c r="J262" s="393">
        <v>77.55</v>
      </c>
      <c r="K262" s="392"/>
      <c r="L262" s="393">
        <v>196.02</v>
      </c>
      <c r="M262" s="392" t="s">
        <v>400</v>
      </c>
      <c r="N262" s="394">
        <v>6261</v>
      </c>
    </row>
    <row r="263" spans="1:14" x14ac:dyDescent="0.2">
      <c r="A263" s="390"/>
      <c r="B263" s="391" t="s">
        <v>316</v>
      </c>
      <c r="C263" s="448" t="s">
        <v>4</v>
      </c>
      <c r="D263" s="448"/>
      <c r="E263" s="448"/>
      <c r="F263" s="392"/>
      <c r="G263" s="392"/>
      <c r="H263" s="392"/>
      <c r="I263" s="392"/>
      <c r="J263" s="393">
        <v>463.14</v>
      </c>
      <c r="K263" s="392"/>
      <c r="L263" s="393">
        <v>1170.6300000000001</v>
      </c>
      <c r="M263" s="392" t="s">
        <v>476</v>
      </c>
      <c r="N263" s="394">
        <v>8358</v>
      </c>
    </row>
    <row r="264" spans="1:14" x14ac:dyDescent="0.2">
      <c r="A264" s="390"/>
      <c r="B264" s="391" t="s">
        <v>323</v>
      </c>
      <c r="C264" s="448" t="s">
        <v>325</v>
      </c>
      <c r="D264" s="448"/>
      <c r="E264" s="448"/>
      <c r="F264" s="392"/>
      <c r="G264" s="392"/>
      <c r="H264" s="392"/>
      <c r="I264" s="392"/>
      <c r="J264" s="393">
        <v>33.729999999999997</v>
      </c>
      <c r="K264" s="392"/>
      <c r="L264" s="393">
        <v>85.26</v>
      </c>
      <c r="M264" s="392" t="s">
        <v>400</v>
      </c>
      <c r="N264" s="394">
        <v>2723</v>
      </c>
    </row>
    <row r="265" spans="1:14" x14ac:dyDescent="0.2">
      <c r="A265" s="390"/>
      <c r="B265" s="391" t="s">
        <v>324</v>
      </c>
      <c r="C265" s="448" t="s">
        <v>354</v>
      </c>
      <c r="D265" s="448"/>
      <c r="E265" s="448"/>
      <c r="F265" s="392"/>
      <c r="G265" s="392"/>
      <c r="H265" s="392"/>
      <c r="I265" s="392"/>
      <c r="J265" s="393">
        <v>2469.7199999999998</v>
      </c>
      <c r="K265" s="392"/>
      <c r="L265" s="393">
        <v>6230.61</v>
      </c>
      <c r="M265" s="392" t="s">
        <v>477</v>
      </c>
      <c r="N265" s="394">
        <v>31589</v>
      </c>
    </row>
    <row r="266" spans="1:14" ht="14.25" customHeight="1" x14ac:dyDescent="0.2">
      <c r="A266" s="405"/>
      <c r="B266" s="406" t="s">
        <v>464</v>
      </c>
      <c r="C266" s="471" t="s">
        <v>358</v>
      </c>
      <c r="D266" s="471"/>
      <c r="E266" s="471"/>
      <c r="F266" s="407" t="s">
        <v>359</v>
      </c>
      <c r="G266" s="407" t="s">
        <v>349</v>
      </c>
      <c r="H266" s="407"/>
      <c r="I266" s="407" t="s">
        <v>349</v>
      </c>
      <c r="J266" s="391"/>
      <c r="K266" s="392"/>
      <c r="L266" s="393"/>
      <c r="M266" s="392"/>
      <c r="N266" s="408"/>
    </row>
    <row r="267" spans="1:14" ht="14.25" customHeight="1" x14ac:dyDescent="0.2">
      <c r="A267" s="405"/>
      <c r="B267" s="406" t="s">
        <v>1007</v>
      </c>
      <c r="C267" s="471" t="s">
        <v>403</v>
      </c>
      <c r="D267" s="471"/>
      <c r="E267" s="471"/>
      <c r="F267" s="407" t="s">
        <v>398</v>
      </c>
      <c r="G267" s="407" t="s">
        <v>349</v>
      </c>
      <c r="H267" s="407"/>
      <c r="I267" s="407" t="s">
        <v>349</v>
      </c>
      <c r="J267" s="391"/>
      <c r="K267" s="392"/>
      <c r="L267" s="393"/>
      <c r="M267" s="392"/>
      <c r="N267" s="408"/>
    </row>
    <row r="268" spans="1:14" ht="14.25" customHeight="1" x14ac:dyDescent="0.2">
      <c r="A268" s="405"/>
      <c r="B268" s="406" t="s">
        <v>1008</v>
      </c>
      <c r="C268" s="471" t="s">
        <v>1009</v>
      </c>
      <c r="D268" s="471"/>
      <c r="E268" s="471"/>
      <c r="F268" s="407" t="s">
        <v>359</v>
      </c>
      <c r="G268" s="407" t="s">
        <v>349</v>
      </c>
      <c r="H268" s="407"/>
      <c r="I268" s="407" t="s">
        <v>349</v>
      </c>
      <c r="J268" s="391"/>
      <c r="K268" s="392"/>
      <c r="L268" s="393"/>
      <c r="M268" s="392"/>
      <c r="N268" s="408"/>
    </row>
    <row r="269" spans="1:14" x14ac:dyDescent="0.2">
      <c r="A269" s="390"/>
      <c r="B269" s="391"/>
      <c r="C269" s="448" t="s">
        <v>317</v>
      </c>
      <c r="D269" s="448"/>
      <c r="E269" s="448"/>
      <c r="F269" s="392" t="s">
        <v>318</v>
      </c>
      <c r="G269" s="392" t="s">
        <v>1010</v>
      </c>
      <c r="H269" s="392"/>
      <c r="I269" s="392" t="s">
        <v>1011</v>
      </c>
      <c r="J269" s="393"/>
      <c r="K269" s="392"/>
      <c r="L269" s="393"/>
      <c r="M269" s="392"/>
      <c r="N269" s="394"/>
    </row>
    <row r="270" spans="1:14" x14ac:dyDescent="0.2">
      <c r="A270" s="390"/>
      <c r="B270" s="391"/>
      <c r="C270" s="448" t="s">
        <v>326</v>
      </c>
      <c r="D270" s="448"/>
      <c r="E270" s="448"/>
      <c r="F270" s="392" t="s">
        <v>318</v>
      </c>
      <c r="G270" s="392" t="s">
        <v>1012</v>
      </c>
      <c r="H270" s="392"/>
      <c r="I270" s="392" t="s">
        <v>1013</v>
      </c>
      <c r="J270" s="393"/>
      <c r="K270" s="392"/>
      <c r="L270" s="393"/>
      <c r="M270" s="392"/>
      <c r="N270" s="394"/>
    </row>
    <row r="271" spans="1:14" ht="14.25" customHeight="1" x14ac:dyDescent="0.2">
      <c r="A271" s="390"/>
      <c r="B271" s="391"/>
      <c r="C271" s="453" t="s">
        <v>319</v>
      </c>
      <c r="D271" s="453"/>
      <c r="E271" s="453"/>
      <c r="F271" s="395"/>
      <c r="G271" s="395"/>
      <c r="H271" s="395"/>
      <c r="I271" s="395"/>
      <c r="J271" s="396">
        <v>3005.72</v>
      </c>
      <c r="K271" s="395"/>
      <c r="L271" s="396">
        <v>7597.26</v>
      </c>
      <c r="M271" s="395"/>
      <c r="N271" s="397"/>
    </row>
    <row r="272" spans="1:14" x14ac:dyDescent="0.2">
      <c r="A272" s="390"/>
      <c r="B272" s="391"/>
      <c r="C272" s="448" t="s">
        <v>320</v>
      </c>
      <c r="D272" s="448"/>
      <c r="E272" s="448"/>
      <c r="F272" s="392"/>
      <c r="G272" s="392"/>
      <c r="H272" s="392"/>
      <c r="I272" s="392"/>
      <c r="J272" s="393"/>
      <c r="K272" s="392"/>
      <c r="L272" s="393">
        <v>281.27999999999997</v>
      </c>
      <c r="M272" s="392"/>
      <c r="N272" s="394">
        <v>8984</v>
      </c>
    </row>
    <row r="273" spans="1:14" ht="14.25" customHeight="1" x14ac:dyDescent="0.2">
      <c r="A273" s="390"/>
      <c r="B273" s="391"/>
      <c r="C273" s="448" t="s">
        <v>355</v>
      </c>
      <c r="D273" s="448"/>
      <c r="E273" s="448"/>
      <c r="F273" s="392" t="s">
        <v>321</v>
      </c>
      <c r="G273" s="392" t="s">
        <v>585</v>
      </c>
      <c r="H273" s="392"/>
      <c r="I273" s="392" t="s">
        <v>585</v>
      </c>
      <c r="J273" s="393"/>
      <c r="K273" s="392"/>
      <c r="L273" s="393">
        <v>295.33999999999997</v>
      </c>
      <c r="M273" s="392"/>
      <c r="N273" s="394">
        <v>9433</v>
      </c>
    </row>
    <row r="274" spans="1:14" ht="14.25" customHeight="1" x14ac:dyDescent="0.2">
      <c r="A274" s="390"/>
      <c r="B274" s="391"/>
      <c r="C274" s="448" t="s">
        <v>356</v>
      </c>
      <c r="D274" s="448"/>
      <c r="E274" s="448"/>
      <c r="F274" s="392" t="s">
        <v>321</v>
      </c>
      <c r="G274" s="392" t="s">
        <v>331</v>
      </c>
      <c r="H274" s="392"/>
      <c r="I274" s="392" t="s">
        <v>331</v>
      </c>
      <c r="J274" s="393"/>
      <c r="K274" s="392"/>
      <c r="L274" s="393">
        <v>168.77</v>
      </c>
      <c r="M274" s="392"/>
      <c r="N274" s="394">
        <v>5390</v>
      </c>
    </row>
    <row r="275" spans="1:14" ht="14.25" customHeight="1" x14ac:dyDescent="0.2">
      <c r="A275" s="398"/>
      <c r="B275" s="399"/>
      <c r="C275" s="452" t="s">
        <v>322</v>
      </c>
      <c r="D275" s="452"/>
      <c r="E275" s="452"/>
      <c r="F275" s="387"/>
      <c r="G275" s="387"/>
      <c r="H275" s="387"/>
      <c r="I275" s="387"/>
      <c r="J275" s="388"/>
      <c r="K275" s="387"/>
      <c r="L275" s="388">
        <v>8061.37</v>
      </c>
      <c r="M275" s="395"/>
      <c r="N275" s="389">
        <v>61031</v>
      </c>
    </row>
    <row r="276" spans="1:14" ht="22.5" customHeight="1" x14ac:dyDescent="0.2">
      <c r="A276" s="385" t="s">
        <v>498</v>
      </c>
      <c r="B276" s="386" t="s">
        <v>927</v>
      </c>
      <c r="C276" s="452" t="s">
        <v>928</v>
      </c>
      <c r="D276" s="452"/>
      <c r="E276" s="452"/>
      <c r="F276" s="387" t="s">
        <v>443</v>
      </c>
      <c r="G276" s="387"/>
      <c r="H276" s="387"/>
      <c r="I276" s="387" t="s">
        <v>1014</v>
      </c>
      <c r="J276" s="388">
        <v>73.08</v>
      </c>
      <c r="K276" s="387"/>
      <c r="L276" s="388">
        <v>7.8</v>
      </c>
      <c r="M276" s="387" t="s">
        <v>477</v>
      </c>
      <c r="N276" s="389">
        <v>40</v>
      </c>
    </row>
    <row r="277" spans="1:14" x14ac:dyDescent="0.2">
      <c r="A277" s="398"/>
      <c r="B277" s="399"/>
      <c r="C277" s="359" t="s">
        <v>749</v>
      </c>
      <c r="D277" s="360"/>
      <c r="E277" s="360"/>
      <c r="F277" s="401"/>
      <c r="G277" s="401"/>
      <c r="H277" s="401"/>
      <c r="I277" s="401"/>
      <c r="J277" s="402"/>
      <c r="K277" s="401"/>
      <c r="L277" s="402"/>
      <c r="M277" s="403"/>
      <c r="N277" s="404"/>
    </row>
    <row r="278" spans="1:14" ht="22.5" customHeight="1" x14ac:dyDescent="0.2">
      <c r="A278" s="385" t="s">
        <v>499</v>
      </c>
      <c r="B278" s="386" t="s">
        <v>914</v>
      </c>
      <c r="C278" s="452" t="s">
        <v>1015</v>
      </c>
      <c r="D278" s="452"/>
      <c r="E278" s="452"/>
      <c r="F278" s="387" t="s">
        <v>893</v>
      </c>
      <c r="G278" s="387"/>
      <c r="H278" s="387"/>
      <c r="I278" s="387" t="s">
        <v>1016</v>
      </c>
      <c r="J278" s="388"/>
      <c r="K278" s="387"/>
      <c r="L278" s="388"/>
      <c r="M278" s="387"/>
      <c r="N278" s="389"/>
    </row>
    <row r="279" spans="1:14" x14ac:dyDescent="0.2">
      <c r="A279" s="390"/>
      <c r="B279" s="391" t="s">
        <v>315</v>
      </c>
      <c r="C279" s="448" t="s">
        <v>25</v>
      </c>
      <c r="D279" s="448"/>
      <c r="E279" s="448"/>
      <c r="F279" s="392"/>
      <c r="G279" s="392"/>
      <c r="H279" s="392"/>
      <c r="I279" s="392"/>
      <c r="J279" s="393">
        <v>759.13</v>
      </c>
      <c r="K279" s="392"/>
      <c r="L279" s="393">
        <v>1.89</v>
      </c>
      <c r="M279" s="392" t="s">
        <v>400</v>
      </c>
      <c r="N279" s="394">
        <v>60</v>
      </c>
    </row>
    <row r="280" spans="1:14" x14ac:dyDescent="0.2">
      <c r="A280" s="390"/>
      <c r="B280" s="391"/>
      <c r="C280" s="448" t="s">
        <v>317</v>
      </c>
      <c r="D280" s="448"/>
      <c r="E280" s="448"/>
      <c r="F280" s="392" t="s">
        <v>318</v>
      </c>
      <c r="G280" s="392" t="s">
        <v>440</v>
      </c>
      <c r="H280" s="392"/>
      <c r="I280" s="392" t="s">
        <v>1017</v>
      </c>
      <c r="J280" s="393"/>
      <c r="K280" s="392"/>
      <c r="L280" s="393"/>
      <c r="M280" s="392"/>
      <c r="N280" s="394"/>
    </row>
    <row r="281" spans="1:14" ht="14.25" customHeight="1" x14ac:dyDescent="0.2">
      <c r="A281" s="390"/>
      <c r="B281" s="391"/>
      <c r="C281" s="453" t="s">
        <v>319</v>
      </c>
      <c r="D281" s="453"/>
      <c r="E281" s="453"/>
      <c r="F281" s="395"/>
      <c r="G281" s="395"/>
      <c r="H281" s="395"/>
      <c r="I281" s="395"/>
      <c r="J281" s="396">
        <v>759.13</v>
      </c>
      <c r="K281" s="395"/>
      <c r="L281" s="396">
        <v>1.89</v>
      </c>
      <c r="M281" s="395"/>
      <c r="N281" s="397"/>
    </row>
    <row r="282" spans="1:14" x14ac:dyDescent="0.2">
      <c r="A282" s="390"/>
      <c r="B282" s="391"/>
      <c r="C282" s="448" t="s">
        <v>320</v>
      </c>
      <c r="D282" s="448"/>
      <c r="E282" s="448"/>
      <c r="F282" s="392"/>
      <c r="G282" s="392"/>
      <c r="H282" s="392"/>
      <c r="I282" s="392"/>
      <c r="J282" s="393"/>
      <c r="K282" s="392"/>
      <c r="L282" s="393">
        <v>1.89</v>
      </c>
      <c r="M282" s="392"/>
      <c r="N282" s="394">
        <v>60</v>
      </c>
    </row>
    <row r="283" spans="1:14" ht="14.25" customHeight="1" x14ac:dyDescent="0.2">
      <c r="A283" s="390"/>
      <c r="B283" s="391"/>
      <c r="C283" s="448" t="s">
        <v>383</v>
      </c>
      <c r="D283" s="448"/>
      <c r="E283" s="448"/>
      <c r="F283" s="392" t="s">
        <v>321</v>
      </c>
      <c r="G283" s="392" t="s">
        <v>525</v>
      </c>
      <c r="H283" s="392"/>
      <c r="I283" s="392" t="s">
        <v>525</v>
      </c>
      <c r="J283" s="393"/>
      <c r="K283" s="392"/>
      <c r="L283" s="393">
        <v>1.51</v>
      </c>
      <c r="M283" s="392"/>
      <c r="N283" s="394">
        <v>48</v>
      </c>
    </row>
    <row r="284" spans="1:14" ht="14.25" customHeight="1" x14ac:dyDescent="0.2">
      <c r="A284" s="390"/>
      <c r="B284" s="391"/>
      <c r="C284" s="448" t="s">
        <v>384</v>
      </c>
      <c r="D284" s="448"/>
      <c r="E284" s="448"/>
      <c r="F284" s="392" t="s">
        <v>321</v>
      </c>
      <c r="G284" s="392" t="s">
        <v>511</v>
      </c>
      <c r="H284" s="392"/>
      <c r="I284" s="392" t="s">
        <v>511</v>
      </c>
      <c r="J284" s="393"/>
      <c r="K284" s="392"/>
      <c r="L284" s="393">
        <v>0.85</v>
      </c>
      <c r="M284" s="392"/>
      <c r="N284" s="394">
        <v>27</v>
      </c>
    </row>
    <row r="285" spans="1:14" ht="14.25" customHeight="1" x14ac:dyDescent="0.2">
      <c r="A285" s="398"/>
      <c r="B285" s="399"/>
      <c r="C285" s="452" t="s">
        <v>322</v>
      </c>
      <c r="D285" s="452"/>
      <c r="E285" s="452"/>
      <c r="F285" s="387"/>
      <c r="G285" s="387"/>
      <c r="H285" s="387"/>
      <c r="I285" s="387"/>
      <c r="J285" s="388"/>
      <c r="K285" s="387"/>
      <c r="L285" s="388">
        <v>4.25</v>
      </c>
      <c r="M285" s="395"/>
      <c r="N285" s="389">
        <v>135</v>
      </c>
    </row>
    <row r="286" spans="1:14" x14ac:dyDescent="0.2">
      <c r="A286" s="401"/>
      <c r="B286" s="399"/>
      <c r="C286" s="399"/>
      <c r="D286" s="399"/>
      <c r="E286" s="399"/>
      <c r="F286" s="401"/>
      <c r="G286" s="401"/>
      <c r="H286" s="401"/>
      <c r="I286" s="401"/>
      <c r="J286" s="409"/>
      <c r="K286" s="401"/>
      <c r="L286" s="409"/>
      <c r="M286" s="392"/>
      <c r="N286" s="409"/>
    </row>
    <row r="287" spans="1:14" ht="14.25" customHeight="1" x14ac:dyDescent="0.2">
      <c r="A287" s="410"/>
      <c r="B287" s="411"/>
      <c r="C287" s="452" t="s">
        <v>1018</v>
      </c>
      <c r="D287" s="452"/>
      <c r="E287" s="452"/>
      <c r="F287" s="452"/>
      <c r="G287" s="452"/>
      <c r="H287" s="452"/>
      <c r="I287" s="452"/>
      <c r="J287" s="452"/>
      <c r="K287" s="452"/>
      <c r="L287" s="412">
        <v>8485.08</v>
      </c>
      <c r="M287" s="413"/>
      <c r="N287" s="414">
        <v>66316</v>
      </c>
    </row>
    <row r="288" spans="1:14" ht="14.25" customHeight="1" x14ac:dyDescent="0.2">
      <c r="A288" s="460" t="s">
        <v>1019</v>
      </c>
      <c r="B288" s="461"/>
      <c r="C288" s="461"/>
      <c r="D288" s="461"/>
      <c r="E288" s="461"/>
      <c r="F288" s="461"/>
      <c r="G288" s="461"/>
      <c r="H288" s="461"/>
      <c r="I288" s="461"/>
      <c r="J288" s="461"/>
      <c r="K288" s="461"/>
      <c r="L288" s="461"/>
      <c r="M288" s="461"/>
      <c r="N288" s="462"/>
    </row>
    <row r="289" spans="1:14" ht="14.25" customHeight="1" x14ac:dyDescent="0.2">
      <c r="A289" s="468" t="s">
        <v>1020</v>
      </c>
      <c r="B289" s="469"/>
      <c r="C289" s="469"/>
      <c r="D289" s="469"/>
      <c r="E289" s="469"/>
      <c r="F289" s="469"/>
      <c r="G289" s="469"/>
      <c r="H289" s="469"/>
      <c r="I289" s="469"/>
      <c r="J289" s="469"/>
      <c r="K289" s="469"/>
      <c r="L289" s="469"/>
      <c r="M289" s="469"/>
      <c r="N289" s="470"/>
    </row>
    <row r="290" spans="1:14" ht="22.5" customHeight="1" x14ac:dyDescent="0.2">
      <c r="A290" s="385" t="s">
        <v>500</v>
      </c>
      <c r="B290" s="386" t="s">
        <v>1021</v>
      </c>
      <c r="C290" s="452" t="s">
        <v>1022</v>
      </c>
      <c r="D290" s="452"/>
      <c r="E290" s="452"/>
      <c r="F290" s="387" t="s">
        <v>1023</v>
      </c>
      <c r="G290" s="387"/>
      <c r="H290" s="387"/>
      <c r="I290" s="387" t="s">
        <v>1024</v>
      </c>
      <c r="J290" s="388"/>
      <c r="K290" s="387"/>
      <c r="L290" s="388"/>
      <c r="M290" s="387"/>
      <c r="N290" s="389"/>
    </row>
    <row r="291" spans="1:14" x14ac:dyDescent="0.2">
      <c r="A291" s="390"/>
      <c r="B291" s="391" t="s">
        <v>315</v>
      </c>
      <c r="C291" s="448" t="s">
        <v>25</v>
      </c>
      <c r="D291" s="448"/>
      <c r="E291" s="448"/>
      <c r="F291" s="392"/>
      <c r="G291" s="392"/>
      <c r="H291" s="392"/>
      <c r="I291" s="392"/>
      <c r="J291" s="393">
        <v>254.01</v>
      </c>
      <c r="K291" s="392"/>
      <c r="L291" s="393">
        <v>6750.42</v>
      </c>
      <c r="M291" s="392" t="s">
        <v>400</v>
      </c>
      <c r="N291" s="394">
        <v>215608</v>
      </c>
    </row>
    <row r="292" spans="1:14" x14ac:dyDescent="0.2">
      <c r="A292" s="390"/>
      <c r="B292" s="391" t="s">
        <v>316</v>
      </c>
      <c r="C292" s="448" t="s">
        <v>4</v>
      </c>
      <c r="D292" s="448"/>
      <c r="E292" s="448"/>
      <c r="F292" s="392"/>
      <c r="G292" s="392"/>
      <c r="H292" s="392"/>
      <c r="I292" s="392"/>
      <c r="J292" s="393">
        <v>1294.75</v>
      </c>
      <c r="K292" s="392"/>
      <c r="L292" s="393">
        <v>34408.5</v>
      </c>
      <c r="M292" s="392" t="s">
        <v>476</v>
      </c>
      <c r="N292" s="394">
        <v>245677</v>
      </c>
    </row>
    <row r="293" spans="1:14" x14ac:dyDescent="0.2">
      <c r="A293" s="390"/>
      <c r="B293" s="391" t="s">
        <v>323</v>
      </c>
      <c r="C293" s="448" t="s">
        <v>325</v>
      </c>
      <c r="D293" s="448"/>
      <c r="E293" s="448"/>
      <c r="F293" s="392"/>
      <c r="G293" s="392"/>
      <c r="H293" s="392"/>
      <c r="I293" s="392"/>
      <c r="J293" s="393">
        <v>90.36</v>
      </c>
      <c r="K293" s="392"/>
      <c r="L293" s="393">
        <v>2401.35</v>
      </c>
      <c r="M293" s="392" t="s">
        <v>400</v>
      </c>
      <c r="N293" s="394">
        <v>76699</v>
      </c>
    </row>
    <row r="294" spans="1:14" x14ac:dyDescent="0.2">
      <c r="A294" s="390"/>
      <c r="B294" s="391" t="s">
        <v>324</v>
      </c>
      <c r="C294" s="448" t="s">
        <v>354</v>
      </c>
      <c r="D294" s="448"/>
      <c r="E294" s="448"/>
      <c r="F294" s="392"/>
      <c r="G294" s="392"/>
      <c r="H294" s="392"/>
      <c r="I294" s="392"/>
      <c r="J294" s="393">
        <v>12238.94</v>
      </c>
      <c r="K294" s="392"/>
      <c r="L294" s="393">
        <v>325254.73</v>
      </c>
      <c r="M294" s="392" t="s">
        <v>477</v>
      </c>
      <c r="N294" s="394">
        <v>1649041</v>
      </c>
    </row>
    <row r="295" spans="1:14" ht="14.25" customHeight="1" x14ac:dyDescent="0.2">
      <c r="A295" s="405"/>
      <c r="B295" s="406" t="s">
        <v>464</v>
      </c>
      <c r="C295" s="471" t="s">
        <v>358</v>
      </c>
      <c r="D295" s="471"/>
      <c r="E295" s="471"/>
      <c r="F295" s="407" t="s">
        <v>359</v>
      </c>
      <c r="G295" s="407" t="s">
        <v>349</v>
      </c>
      <c r="H295" s="407"/>
      <c r="I295" s="407" t="s">
        <v>349</v>
      </c>
      <c r="J295" s="391"/>
      <c r="K295" s="392"/>
      <c r="L295" s="393"/>
      <c r="M295" s="392"/>
      <c r="N295" s="408"/>
    </row>
    <row r="296" spans="1:14" ht="14.25" customHeight="1" x14ac:dyDescent="0.2">
      <c r="A296" s="405"/>
      <c r="B296" s="406" t="s">
        <v>1007</v>
      </c>
      <c r="C296" s="471" t="s">
        <v>403</v>
      </c>
      <c r="D296" s="471"/>
      <c r="E296" s="471"/>
      <c r="F296" s="407" t="s">
        <v>398</v>
      </c>
      <c r="G296" s="407" t="s">
        <v>349</v>
      </c>
      <c r="H296" s="407"/>
      <c r="I296" s="407" t="s">
        <v>349</v>
      </c>
      <c r="J296" s="391"/>
      <c r="K296" s="392"/>
      <c r="L296" s="393"/>
      <c r="M296" s="392"/>
      <c r="N296" s="408"/>
    </row>
    <row r="297" spans="1:14" x14ac:dyDescent="0.2">
      <c r="A297" s="390"/>
      <c r="B297" s="391"/>
      <c r="C297" s="448" t="s">
        <v>317</v>
      </c>
      <c r="D297" s="448"/>
      <c r="E297" s="448"/>
      <c r="F297" s="392" t="s">
        <v>318</v>
      </c>
      <c r="G297" s="392" t="s">
        <v>1025</v>
      </c>
      <c r="H297" s="392"/>
      <c r="I297" s="392" t="s">
        <v>1026</v>
      </c>
      <c r="J297" s="393"/>
      <c r="K297" s="392"/>
      <c r="L297" s="393"/>
      <c r="M297" s="392"/>
      <c r="N297" s="394"/>
    </row>
    <row r="298" spans="1:14" x14ac:dyDescent="0.2">
      <c r="A298" s="390"/>
      <c r="B298" s="391"/>
      <c r="C298" s="448" t="s">
        <v>326</v>
      </c>
      <c r="D298" s="448"/>
      <c r="E298" s="448"/>
      <c r="F298" s="392" t="s">
        <v>318</v>
      </c>
      <c r="G298" s="392" t="s">
        <v>1027</v>
      </c>
      <c r="H298" s="392"/>
      <c r="I298" s="392" t="s">
        <v>1028</v>
      </c>
      <c r="J298" s="393"/>
      <c r="K298" s="392"/>
      <c r="L298" s="393"/>
      <c r="M298" s="392"/>
      <c r="N298" s="394"/>
    </row>
    <row r="299" spans="1:14" ht="14.25" customHeight="1" x14ac:dyDescent="0.2">
      <c r="A299" s="390"/>
      <c r="B299" s="391"/>
      <c r="C299" s="453" t="s">
        <v>319</v>
      </c>
      <c r="D299" s="453"/>
      <c r="E299" s="453"/>
      <c r="F299" s="395"/>
      <c r="G299" s="395"/>
      <c r="H299" s="395"/>
      <c r="I299" s="395"/>
      <c r="J299" s="396">
        <v>13787.7</v>
      </c>
      <c r="K299" s="395"/>
      <c r="L299" s="396">
        <v>366413.65</v>
      </c>
      <c r="M299" s="395"/>
      <c r="N299" s="397"/>
    </row>
    <row r="300" spans="1:14" x14ac:dyDescent="0.2">
      <c r="A300" s="390"/>
      <c r="B300" s="391"/>
      <c r="C300" s="448" t="s">
        <v>320</v>
      </c>
      <c r="D300" s="448"/>
      <c r="E300" s="448"/>
      <c r="F300" s="392"/>
      <c r="G300" s="392"/>
      <c r="H300" s="392"/>
      <c r="I300" s="392"/>
      <c r="J300" s="393"/>
      <c r="K300" s="392"/>
      <c r="L300" s="393">
        <v>9151.77</v>
      </c>
      <c r="M300" s="392"/>
      <c r="N300" s="394">
        <v>292307</v>
      </c>
    </row>
    <row r="301" spans="1:14" ht="14.25" customHeight="1" x14ac:dyDescent="0.2">
      <c r="A301" s="390"/>
      <c r="B301" s="391"/>
      <c r="C301" s="448" t="s">
        <v>355</v>
      </c>
      <c r="D301" s="448"/>
      <c r="E301" s="448"/>
      <c r="F301" s="392" t="s">
        <v>321</v>
      </c>
      <c r="G301" s="392" t="s">
        <v>585</v>
      </c>
      <c r="H301" s="392"/>
      <c r="I301" s="392" t="s">
        <v>585</v>
      </c>
      <c r="J301" s="393"/>
      <c r="K301" s="392"/>
      <c r="L301" s="393">
        <v>9609.36</v>
      </c>
      <c r="M301" s="392"/>
      <c r="N301" s="394">
        <v>306922</v>
      </c>
    </row>
    <row r="302" spans="1:14" ht="14.25" customHeight="1" x14ac:dyDescent="0.2">
      <c r="A302" s="390"/>
      <c r="B302" s="391"/>
      <c r="C302" s="448" t="s">
        <v>356</v>
      </c>
      <c r="D302" s="448"/>
      <c r="E302" s="448"/>
      <c r="F302" s="392" t="s">
        <v>321</v>
      </c>
      <c r="G302" s="392" t="s">
        <v>331</v>
      </c>
      <c r="H302" s="392"/>
      <c r="I302" s="392" t="s">
        <v>331</v>
      </c>
      <c r="J302" s="393"/>
      <c r="K302" s="392"/>
      <c r="L302" s="393">
        <v>5491.06</v>
      </c>
      <c r="M302" s="392"/>
      <c r="N302" s="394">
        <v>175384</v>
      </c>
    </row>
    <row r="303" spans="1:14" ht="14.25" customHeight="1" x14ac:dyDescent="0.2">
      <c r="A303" s="398"/>
      <c r="B303" s="399"/>
      <c r="C303" s="452" t="s">
        <v>322</v>
      </c>
      <c r="D303" s="452"/>
      <c r="E303" s="452"/>
      <c r="F303" s="387"/>
      <c r="G303" s="387"/>
      <c r="H303" s="387"/>
      <c r="I303" s="387"/>
      <c r="J303" s="388"/>
      <c r="K303" s="387"/>
      <c r="L303" s="388">
        <v>381514.07</v>
      </c>
      <c r="M303" s="395"/>
      <c r="N303" s="389">
        <v>2592632</v>
      </c>
    </row>
    <row r="304" spans="1:14" ht="14.25" customHeight="1" x14ac:dyDescent="0.2">
      <c r="A304" s="468" t="s">
        <v>1029</v>
      </c>
      <c r="B304" s="469"/>
      <c r="C304" s="469"/>
      <c r="D304" s="469"/>
      <c r="E304" s="469"/>
      <c r="F304" s="469"/>
      <c r="G304" s="469"/>
      <c r="H304" s="469"/>
      <c r="I304" s="469"/>
      <c r="J304" s="469"/>
      <c r="K304" s="469"/>
      <c r="L304" s="469"/>
      <c r="M304" s="469"/>
      <c r="N304" s="470"/>
    </row>
    <row r="305" spans="1:14" ht="22.5" customHeight="1" x14ac:dyDescent="0.2">
      <c r="A305" s="385" t="s">
        <v>502</v>
      </c>
      <c r="B305" s="386" t="s">
        <v>1021</v>
      </c>
      <c r="C305" s="452" t="s">
        <v>1022</v>
      </c>
      <c r="D305" s="452"/>
      <c r="E305" s="452"/>
      <c r="F305" s="387" t="s">
        <v>1023</v>
      </c>
      <c r="G305" s="387"/>
      <c r="H305" s="387"/>
      <c r="I305" s="387" t="s">
        <v>1030</v>
      </c>
      <c r="J305" s="388"/>
      <c r="K305" s="387"/>
      <c r="L305" s="388"/>
      <c r="M305" s="387"/>
      <c r="N305" s="389"/>
    </row>
    <row r="306" spans="1:14" x14ac:dyDescent="0.2">
      <c r="A306" s="390"/>
      <c r="B306" s="391" t="s">
        <v>315</v>
      </c>
      <c r="C306" s="448" t="s">
        <v>25</v>
      </c>
      <c r="D306" s="448"/>
      <c r="E306" s="448"/>
      <c r="F306" s="392"/>
      <c r="G306" s="392"/>
      <c r="H306" s="392"/>
      <c r="I306" s="392"/>
      <c r="J306" s="393">
        <v>254.01</v>
      </c>
      <c r="K306" s="392"/>
      <c r="L306" s="393">
        <v>2351.12</v>
      </c>
      <c r="M306" s="392" t="s">
        <v>400</v>
      </c>
      <c r="N306" s="394">
        <v>75095</v>
      </c>
    </row>
    <row r="307" spans="1:14" x14ac:dyDescent="0.2">
      <c r="A307" s="390"/>
      <c r="B307" s="391" t="s">
        <v>316</v>
      </c>
      <c r="C307" s="448" t="s">
        <v>4</v>
      </c>
      <c r="D307" s="448"/>
      <c r="E307" s="448"/>
      <c r="F307" s="392"/>
      <c r="G307" s="392"/>
      <c r="H307" s="392"/>
      <c r="I307" s="392"/>
      <c r="J307" s="393">
        <v>1294.75</v>
      </c>
      <c r="K307" s="392"/>
      <c r="L307" s="393">
        <v>11984.21</v>
      </c>
      <c r="M307" s="392" t="s">
        <v>476</v>
      </c>
      <c r="N307" s="394">
        <v>85567</v>
      </c>
    </row>
    <row r="308" spans="1:14" x14ac:dyDescent="0.2">
      <c r="A308" s="390"/>
      <c r="B308" s="391" t="s">
        <v>323</v>
      </c>
      <c r="C308" s="448" t="s">
        <v>325</v>
      </c>
      <c r="D308" s="448"/>
      <c r="E308" s="448"/>
      <c r="F308" s="392"/>
      <c r="G308" s="392"/>
      <c r="H308" s="392"/>
      <c r="I308" s="392"/>
      <c r="J308" s="393">
        <v>90.36</v>
      </c>
      <c r="K308" s="392"/>
      <c r="L308" s="393">
        <v>836.37</v>
      </c>
      <c r="M308" s="392" t="s">
        <v>400</v>
      </c>
      <c r="N308" s="394">
        <v>26714</v>
      </c>
    </row>
    <row r="309" spans="1:14" x14ac:dyDescent="0.2">
      <c r="A309" s="390"/>
      <c r="B309" s="391" t="s">
        <v>324</v>
      </c>
      <c r="C309" s="448" t="s">
        <v>354</v>
      </c>
      <c r="D309" s="448"/>
      <c r="E309" s="448"/>
      <c r="F309" s="392"/>
      <c r="G309" s="392"/>
      <c r="H309" s="392"/>
      <c r="I309" s="392"/>
      <c r="J309" s="393">
        <v>12238.94</v>
      </c>
      <c r="K309" s="392"/>
      <c r="L309" s="393">
        <v>113283.63</v>
      </c>
      <c r="M309" s="392" t="s">
        <v>477</v>
      </c>
      <c r="N309" s="394">
        <v>574348</v>
      </c>
    </row>
    <row r="310" spans="1:14" ht="14.25" customHeight="1" x14ac:dyDescent="0.2">
      <c r="A310" s="405"/>
      <c r="B310" s="406" t="s">
        <v>464</v>
      </c>
      <c r="C310" s="471" t="s">
        <v>358</v>
      </c>
      <c r="D310" s="471"/>
      <c r="E310" s="471"/>
      <c r="F310" s="407" t="s">
        <v>359</v>
      </c>
      <c r="G310" s="407" t="s">
        <v>349</v>
      </c>
      <c r="H310" s="407"/>
      <c r="I310" s="407" t="s">
        <v>349</v>
      </c>
      <c r="J310" s="391"/>
      <c r="K310" s="392"/>
      <c r="L310" s="393"/>
      <c r="M310" s="392"/>
      <c r="N310" s="408"/>
    </row>
    <row r="311" spans="1:14" ht="14.25" customHeight="1" x14ac:dyDescent="0.2">
      <c r="A311" s="405"/>
      <c r="B311" s="406" t="s">
        <v>1007</v>
      </c>
      <c r="C311" s="471" t="s">
        <v>403</v>
      </c>
      <c r="D311" s="471"/>
      <c r="E311" s="471"/>
      <c r="F311" s="407" t="s">
        <v>398</v>
      </c>
      <c r="G311" s="407" t="s">
        <v>349</v>
      </c>
      <c r="H311" s="407"/>
      <c r="I311" s="407" t="s">
        <v>349</v>
      </c>
      <c r="J311" s="391"/>
      <c r="K311" s="392"/>
      <c r="L311" s="393"/>
      <c r="M311" s="392"/>
      <c r="N311" s="408"/>
    </row>
    <row r="312" spans="1:14" x14ac:dyDescent="0.2">
      <c r="A312" s="390"/>
      <c r="B312" s="391"/>
      <c r="C312" s="448" t="s">
        <v>317</v>
      </c>
      <c r="D312" s="448"/>
      <c r="E312" s="448"/>
      <c r="F312" s="392" t="s">
        <v>318</v>
      </c>
      <c r="G312" s="392" t="s">
        <v>1025</v>
      </c>
      <c r="H312" s="392"/>
      <c r="I312" s="392" t="s">
        <v>1031</v>
      </c>
      <c r="J312" s="393"/>
      <c r="K312" s="392"/>
      <c r="L312" s="393"/>
      <c r="M312" s="392"/>
      <c r="N312" s="394"/>
    </row>
    <row r="313" spans="1:14" x14ac:dyDescent="0.2">
      <c r="A313" s="390"/>
      <c r="B313" s="391"/>
      <c r="C313" s="448" t="s">
        <v>326</v>
      </c>
      <c r="D313" s="448"/>
      <c r="E313" s="448"/>
      <c r="F313" s="392" t="s">
        <v>318</v>
      </c>
      <c r="G313" s="392" t="s">
        <v>1027</v>
      </c>
      <c r="H313" s="392"/>
      <c r="I313" s="392" t="s">
        <v>1032</v>
      </c>
      <c r="J313" s="393"/>
      <c r="K313" s="392"/>
      <c r="L313" s="393"/>
      <c r="M313" s="392"/>
      <c r="N313" s="394"/>
    </row>
    <row r="314" spans="1:14" ht="14.25" customHeight="1" x14ac:dyDescent="0.2">
      <c r="A314" s="390"/>
      <c r="B314" s="391"/>
      <c r="C314" s="453" t="s">
        <v>319</v>
      </c>
      <c r="D314" s="453"/>
      <c r="E314" s="453"/>
      <c r="F314" s="395"/>
      <c r="G314" s="395"/>
      <c r="H314" s="395"/>
      <c r="I314" s="395"/>
      <c r="J314" s="396">
        <v>13787.7</v>
      </c>
      <c r="K314" s="395"/>
      <c r="L314" s="396">
        <v>127618.96</v>
      </c>
      <c r="M314" s="395"/>
      <c r="N314" s="397"/>
    </row>
    <row r="315" spans="1:14" x14ac:dyDescent="0.2">
      <c r="A315" s="390"/>
      <c r="B315" s="391"/>
      <c r="C315" s="448" t="s">
        <v>320</v>
      </c>
      <c r="D315" s="448"/>
      <c r="E315" s="448"/>
      <c r="F315" s="392"/>
      <c r="G315" s="392"/>
      <c r="H315" s="392"/>
      <c r="I315" s="392"/>
      <c r="J315" s="393"/>
      <c r="K315" s="392"/>
      <c r="L315" s="393">
        <v>3187.49</v>
      </c>
      <c r="M315" s="392"/>
      <c r="N315" s="394">
        <v>101809</v>
      </c>
    </row>
    <row r="316" spans="1:14" ht="14.25" customHeight="1" x14ac:dyDescent="0.2">
      <c r="A316" s="390"/>
      <c r="B316" s="391"/>
      <c r="C316" s="448" t="s">
        <v>355</v>
      </c>
      <c r="D316" s="448"/>
      <c r="E316" s="448"/>
      <c r="F316" s="392" t="s">
        <v>321</v>
      </c>
      <c r="G316" s="392" t="s">
        <v>585</v>
      </c>
      <c r="H316" s="392"/>
      <c r="I316" s="392" t="s">
        <v>585</v>
      </c>
      <c r="J316" s="393"/>
      <c r="K316" s="392"/>
      <c r="L316" s="393">
        <v>3346.86</v>
      </c>
      <c r="M316" s="392"/>
      <c r="N316" s="394">
        <v>106899</v>
      </c>
    </row>
    <row r="317" spans="1:14" ht="14.25" customHeight="1" x14ac:dyDescent="0.2">
      <c r="A317" s="390"/>
      <c r="B317" s="391"/>
      <c r="C317" s="448" t="s">
        <v>356</v>
      </c>
      <c r="D317" s="448"/>
      <c r="E317" s="448"/>
      <c r="F317" s="392" t="s">
        <v>321</v>
      </c>
      <c r="G317" s="392" t="s">
        <v>331</v>
      </c>
      <c r="H317" s="392"/>
      <c r="I317" s="392" t="s">
        <v>331</v>
      </c>
      <c r="J317" s="393"/>
      <c r="K317" s="392"/>
      <c r="L317" s="393">
        <v>1912.49</v>
      </c>
      <c r="M317" s="392"/>
      <c r="N317" s="394">
        <v>61085</v>
      </c>
    </row>
    <row r="318" spans="1:14" ht="14.25" customHeight="1" x14ac:dyDescent="0.2">
      <c r="A318" s="398"/>
      <c r="B318" s="399"/>
      <c r="C318" s="452" t="s">
        <v>322</v>
      </c>
      <c r="D318" s="452"/>
      <c r="E318" s="452"/>
      <c r="F318" s="387"/>
      <c r="G318" s="387"/>
      <c r="H318" s="387"/>
      <c r="I318" s="387"/>
      <c r="J318" s="388"/>
      <c r="K318" s="387"/>
      <c r="L318" s="388">
        <v>132878.31</v>
      </c>
      <c r="M318" s="395"/>
      <c r="N318" s="389">
        <v>902994</v>
      </c>
    </row>
    <row r="319" spans="1:14" ht="14.25" customHeight="1" x14ac:dyDescent="0.2">
      <c r="A319" s="468" t="s">
        <v>1033</v>
      </c>
      <c r="B319" s="469"/>
      <c r="C319" s="469"/>
      <c r="D319" s="469"/>
      <c r="E319" s="469"/>
      <c r="F319" s="469"/>
      <c r="G319" s="469"/>
      <c r="H319" s="469"/>
      <c r="I319" s="469"/>
      <c r="J319" s="469"/>
      <c r="K319" s="469"/>
      <c r="L319" s="469"/>
      <c r="M319" s="469"/>
      <c r="N319" s="470"/>
    </row>
    <row r="320" spans="1:14" ht="22.5" customHeight="1" x14ac:dyDescent="0.2">
      <c r="A320" s="401"/>
      <c r="B320" s="399"/>
      <c r="C320" s="399"/>
      <c r="D320" s="399"/>
      <c r="E320" s="399"/>
      <c r="F320" s="401"/>
      <c r="G320" s="401"/>
      <c r="H320" s="401"/>
      <c r="I320" s="401"/>
      <c r="J320" s="409"/>
      <c r="K320" s="401"/>
      <c r="L320" s="409"/>
      <c r="M320" s="392"/>
      <c r="N320" s="409"/>
    </row>
    <row r="321" spans="1:14" x14ac:dyDescent="0.2">
      <c r="A321" s="410"/>
      <c r="B321" s="411"/>
      <c r="C321" s="452" t="s">
        <v>1036</v>
      </c>
      <c r="D321" s="452"/>
      <c r="E321" s="452"/>
      <c r="F321" s="452"/>
      <c r="G321" s="452"/>
      <c r="H321" s="452"/>
      <c r="I321" s="452"/>
      <c r="J321" s="452"/>
      <c r="K321" s="452"/>
      <c r="L321" s="412">
        <v>514392.38</v>
      </c>
      <c r="M321" s="413"/>
      <c r="N321" s="414">
        <v>3495626</v>
      </c>
    </row>
    <row r="322" spans="1:14" x14ac:dyDescent="0.2">
      <c r="A322" s="460" t="s">
        <v>1037</v>
      </c>
      <c r="B322" s="461"/>
      <c r="C322" s="461"/>
      <c r="D322" s="461"/>
      <c r="E322" s="461"/>
      <c r="F322" s="461"/>
      <c r="G322" s="461"/>
      <c r="H322" s="461"/>
      <c r="I322" s="461"/>
      <c r="J322" s="461"/>
      <c r="K322" s="461"/>
      <c r="L322" s="461"/>
      <c r="M322" s="461"/>
      <c r="N322" s="462"/>
    </row>
    <row r="323" spans="1:14" x14ac:dyDescent="0.2">
      <c r="A323" s="468" t="s">
        <v>1038</v>
      </c>
      <c r="B323" s="469"/>
      <c r="C323" s="469"/>
      <c r="D323" s="469"/>
      <c r="E323" s="469"/>
      <c r="F323" s="469"/>
      <c r="G323" s="469"/>
      <c r="H323" s="469"/>
      <c r="I323" s="469"/>
      <c r="J323" s="469"/>
      <c r="K323" s="469"/>
      <c r="L323" s="469"/>
      <c r="M323" s="469"/>
      <c r="N323" s="470"/>
    </row>
    <row r="324" spans="1:14" x14ac:dyDescent="0.2">
      <c r="A324" s="468" t="s">
        <v>1039</v>
      </c>
      <c r="B324" s="469"/>
      <c r="C324" s="469"/>
      <c r="D324" s="469"/>
      <c r="E324" s="469"/>
      <c r="F324" s="469"/>
      <c r="G324" s="469"/>
      <c r="H324" s="469"/>
      <c r="I324" s="469"/>
      <c r="J324" s="469"/>
      <c r="K324" s="469"/>
      <c r="L324" s="469"/>
      <c r="M324" s="469"/>
      <c r="N324" s="470"/>
    </row>
    <row r="325" spans="1:14" x14ac:dyDescent="0.2">
      <c r="A325" s="468" t="s">
        <v>1040</v>
      </c>
      <c r="B325" s="469"/>
      <c r="C325" s="469"/>
      <c r="D325" s="469"/>
      <c r="E325" s="469"/>
      <c r="F325" s="469"/>
      <c r="G325" s="469"/>
      <c r="H325" s="469"/>
      <c r="I325" s="469"/>
      <c r="J325" s="469"/>
      <c r="K325" s="469"/>
      <c r="L325" s="469"/>
      <c r="M325" s="469"/>
      <c r="N325" s="470"/>
    </row>
    <row r="326" spans="1:14" ht="14.25" customHeight="1" x14ac:dyDescent="0.2">
      <c r="A326" s="468" t="s">
        <v>1041</v>
      </c>
      <c r="B326" s="469"/>
      <c r="C326" s="469"/>
      <c r="D326" s="469"/>
      <c r="E326" s="469"/>
      <c r="F326" s="469"/>
      <c r="G326" s="469"/>
      <c r="H326" s="469"/>
      <c r="I326" s="469"/>
      <c r="J326" s="469"/>
      <c r="K326" s="469"/>
      <c r="L326" s="469"/>
      <c r="M326" s="469"/>
      <c r="N326" s="470"/>
    </row>
    <row r="327" spans="1:14" x14ac:dyDescent="0.2">
      <c r="A327" s="401"/>
      <c r="B327" s="399"/>
      <c r="C327" s="399"/>
      <c r="D327" s="399"/>
      <c r="E327" s="399"/>
      <c r="F327" s="401"/>
      <c r="G327" s="401"/>
      <c r="H327" s="401"/>
      <c r="I327" s="401"/>
      <c r="J327" s="409"/>
      <c r="K327" s="401"/>
      <c r="L327" s="409"/>
      <c r="M327" s="392"/>
      <c r="N327" s="409"/>
    </row>
    <row r="328" spans="1:14" ht="14.25" customHeight="1" x14ac:dyDescent="0.2">
      <c r="A328" s="410"/>
      <c r="B328" s="411"/>
      <c r="C328" s="452" t="s">
        <v>1046</v>
      </c>
      <c r="D328" s="452"/>
      <c r="E328" s="452"/>
      <c r="F328" s="452"/>
      <c r="G328" s="452"/>
      <c r="H328" s="452"/>
      <c r="I328" s="452"/>
      <c r="J328" s="452"/>
      <c r="K328" s="452"/>
      <c r="L328" s="412"/>
      <c r="M328" s="413"/>
      <c r="N328" s="414"/>
    </row>
    <row r="329" spans="1:14" ht="14.25" customHeight="1" x14ac:dyDescent="0.2">
      <c r="A329" s="354"/>
      <c r="B329" s="363"/>
      <c r="C329" s="363"/>
      <c r="D329" s="363"/>
      <c r="E329" s="363"/>
      <c r="F329" s="363"/>
      <c r="G329" s="363"/>
      <c r="H329" s="363"/>
      <c r="I329" s="363"/>
      <c r="J329" s="363"/>
      <c r="K329" s="363"/>
      <c r="L329" s="415"/>
      <c r="M329" s="416"/>
      <c r="N329" s="417"/>
    </row>
    <row r="330" spans="1:14" ht="14.25" customHeight="1" x14ac:dyDescent="0.2">
      <c r="A330" s="410"/>
      <c r="B330" s="411"/>
      <c r="C330" s="452" t="s">
        <v>333</v>
      </c>
      <c r="D330" s="452"/>
      <c r="E330" s="452"/>
      <c r="F330" s="452"/>
      <c r="G330" s="452"/>
      <c r="H330" s="452"/>
      <c r="I330" s="452"/>
      <c r="J330" s="452"/>
      <c r="K330" s="452"/>
      <c r="L330" s="412"/>
      <c r="M330" s="418"/>
      <c r="N330" s="414"/>
    </row>
    <row r="331" spans="1:14" ht="22.5" customHeight="1" x14ac:dyDescent="0.2">
      <c r="A331" s="419"/>
      <c r="B331" s="391"/>
      <c r="C331" s="448" t="s">
        <v>334</v>
      </c>
      <c r="D331" s="448"/>
      <c r="E331" s="448"/>
      <c r="F331" s="448"/>
      <c r="G331" s="448"/>
      <c r="H331" s="448"/>
      <c r="I331" s="448"/>
      <c r="J331" s="448"/>
      <c r="K331" s="448"/>
      <c r="L331" s="420">
        <v>600860.19999999995</v>
      </c>
      <c r="M331" s="421"/>
      <c r="N331" s="422">
        <v>3607431</v>
      </c>
    </row>
    <row r="332" spans="1:14" ht="14.25" customHeight="1" x14ac:dyDescent="0.2">
      <c r="A332" s="419"/>
      <c r="B332" s="391"/>
      <c r="C332" s="448" t="s">
        <v>335</v>
      </c>
      <c r="D332" s="448"/>
      <c r="E332" s="448"/>
      <c r="F332" s="448"/>
      <c r="G332" s="448"/>
      <c r="H332" s="448"/>
      <c r="I332" s="448"/>
      <c r="J332" s="448"/>
      <c r="K332" s="448"/>
      <c r="L332" s="420"/>
      <c r="M332" s="421"/>
      <c r="N332" s="422"/>
    </row>
    <row r="333" spans="1:14" x14ac:dyDescent="0.2">
      <c r="A333" s="419"/>
      <c r="B333" s="391"/>
      <c r="C333" s="448" t="s">
        <v>336</v>
      </c>
      <c r="D333" s="448"/>
      <c r="E333" s="448"/>
      <c r="F333" s="448"/>
      <c r="G333" s="448"/>
      <c r="H333" s="448"/>
      <c r="I333" s="448"/>
      <c r="J333" s="448"/>
      <c r="K333" s="448"/>
      <c r="L333" s="420">
        <v>14589.26</v>
      </c>
      <c r="M333" s="421"/>
      <c r="N333" s="422">
        <v>465980</v>
      </c>
    </row>
    <row r="334" spans="1:14" x14ac:dyDescent="0.2">
      <c r="A334" s="419"/>
      <c r="B334" s="391"/>
      <c r="C334" s="448" t="s">
        <v>337</v>
      </c>
      <c r="D334" s="448"/>
      <c r="E334" s="448"/>
      <c r="F334" s="448"/>
      <c r="G334" s="448"/>
      <c r="H334" s="448"/>
      <c r="I334" s="448"/>
      <c r="J334" s="448"/>
      <c r="K334" s="448"/>
      <c r="L334" s="420">
        <v>81670.7</v>
      </c>
      <c r="M334" s="421"/>
      <c r="N334" s="422">
        <v>583129</v>
      </c>
    </row>
    <row r="335" spans="1:14" ht="14.25" customHeight="1" x14ac:dyDescent="0.2">
      <c r="A335" s="419"/>
      <c r="B335" s="391"/>
      <c r="C335" s="448" t="s">
        <v>338</v>
      </c>
      <c r="D335" s="448"/>
      <c r="E335" s="448"/>
      <c r="F335" s="448"/>
      <c r="G335" s="448"/>
      <c r="H335" s="448"/>
      <c r="I335" s="448"/>
      <c r="J335" s="448"/>
      <c r="K335" s="448"/>
      <c r="L335" s="420">
        <v>6648.31</v>
      </c>
      <c r="M335" s="421"/>
      <c r="N335" s="422">
        <v>212348</v>
      </c>
    </row>
    <row r="336" spans="1:14" x14ac:dyDescent="0.2">
      <c r="A336" s="419"/>
      <c r="B336" s="391"/>
      <c r="C336" s="448" t="s">
        <v>360</v>
      </c>
      <c r="D336" s="448"/>
      <c r="E336" s="448"/>
      <c r="F336" s="448"/>
      <c r="G336" s="448"/>
      <c r="H336" s="448"/>
      <c r="I336" s="448"/>
      <c r="J336" s="448"/>
      <c r="K336" s="448"/>
      <c r="L336" s="420">
        <v>504600.24</v>
      </c>
      <c r="M336" s="421"/>
      <c r="N336" s="422">
        <v>2558322</v>
      </c>
    </row>
    <row r="337" spans="1:14" ht="14.25" customHeight="1" x14ac:dyDescent="0.2">
      <c r="A337" s="419"/>
      <c r="B337" s="391"/>
      <c r="C337" s="448" t="s">
        <v>339</v>
      </c>
      <c r="D337" s="448"/>
      <c r="E337" s="448"/>
      <c r="F337" s="448"/>
      <c r="G337" s="448"/>
      <c r="H337" s="448"/>
      <c r="I337" s="448"/>
      <c r="J337" s="448"/>
      <c r="K337" s="448"/>
      <c r="L337" s="420">
        <v>635162.53</v>
      </c>
      <c r="M337" s="421"/>
      <c r="N337" s="422">
        <v>4703047</v>
      </c>
    </row>
    <row r="338" spans="1:14" ht="14.25" customHeight="1" x14ac:dyDescent="0.2">
      <c r="A338" s="419"/>
      <c r="B338" s="391"/>
      <c r="C338" s="448" t="s">
        <v>335</v>
      </c>
      <c r="D338" s="448"/>
      <c r="E338" s="448"/>
      <c r="F338" s="448"/>
      <c r="G338" s="448"/>
      <c r="H338" s="448"/>
      <c r="I338" s="448"/>
      <c r="J338" s="448"/>
      <c r="K338" s="448"/>
      <c r="L338" s="420"/>
      <c r="M338" s="421"/>
      <c r="N338" s="422"/>
    </row>
    <row r="339" spans="1:14" ht="14.25" customHeight="1" x14ac:dyDescent="0.2">
      <c r="A339" s="419"/>
      <c r="B339" s="391"/>
      <c r="C339" s="448" t="s">
        <v>340</v>
      </c>
      <c r="D339" s="448"/>
      <c r="E339" s="448"/>
      <c r="F339" s="448"/>
      <c r="G339" s="448"/>
      <c r="H339" s="448"/>
      <c r="I339" s="448"/>
      <c r="J339" s="448"/>
      <c r="K339" s="448"/>
      <c r="L339" s="420">
        <v>14589.26</v>
      </c>
      <c r="M339" s="421"/>
      <c r="N339" s="422">
        <v>465980</v>
      </c>
    </row>
    <row r="340" spans="1:14" ht="22.5" customHeight="1" x14ac:dyDescent="0.2">
      <c r="A340" s="419"/>
      <c r="B340" s="391"/>
      <c r="C340" s="448" t="s">
        <v>341</v>
      </c>
      <c r="D340" s="448"/>
      <c r="E340" s="448"/>
      <c r="F340" s="448"/>
      <c r="G340" s="448"/>
      <c r="H340" s="448"/>
      <c r="I340" s="448"/>
      <c r="J340" s="448"/>
      <c r="K340" s="448"/>
      <c r="L340" s="420">
        <v>81670.7</v>
      </c>
      <c r="M340" s="421"/>
      <c r="N340" s="422">
        <v>583129</v>
      </c>
    </row>
    <row r="341" spans="1:14" x14ac:dyDescent="0.2">
      <c r="A341" s="419"/>
      <c r="B341" s="391"/>
      <c r="C341" s="448" t="s">
        <v>342</v>
      </c>
      <c r="D341" s="448"/>
      <c r="E341" s="448"/>
      <c r="F341" s="448"/>
      <c r="G341" s="448"/>
      <c r="H341" s="448"/>
      <c r="I341" s="448"/>
      <c r="J341" s="448"/>
      <c r="K341" s="448"/>
      <c r="L341" s="420">
        <v>6648.31</v>
      </c>
      <c r="M341" s="421"/>
      <c r="N341" s="422">
        <v>212348</v>
      </c>
    </row>
    <row r="342" spans="1:14" x14ac:dyDescent="0.2">
      <c r="A342" s="419"/>
      <c r="B342" s="391"/>
      <c r="C342" s="448" t="s">
        <v>361</v>
      </c>
      <c r="D342" s="448"/>
      <c r="E342" s="448"/>
      <c r="F342" s="448"/>
      <c r="G342" s="448"/>
      <c r="H342" s="448"/>
      <c r="I342" s="448"/>
      <c r="J342" s="448"/>
      <c r="K342" s="448"/>
      <c r="L342" s="420">
        <v>504600.24</v>
      </c>
      <c r="M342" s="421"/>
      <c r="N342" s="422">
        <v>2558322</v>
      </c>
    </row>
    <row r="343" spans="1:14" x14ac:dyDescent="0.2">
      <c r="A343" s="419"/>
      <c r="B343" s="391"/>
      <c r="C343" s="448" t="s">
        <v>343</v>
      </c>
      <c r="D343" s="448"/>
      <c r="E343" s="448"/>
      <c r="F343" s="448"/>
      <c r="G343" s="448"/>
      <c r="H343" s="448"/>
      <c r="I343" s="448"/>
      <c r="J343" s="448"/>
      <c r="K343" s="448"/>
      <c r="L343" s="420">
        <v>21819.3</v>
      </c>
      <c r="M343" s="421"/>
      <c r="N343" s="422">
        <v>696908</v>
      </c>
    </row>
    <row r="344" spans="1:14" x14ac:dyDescent="0.2">
      <c r="A344" s="419"/>
      <c r="B344" s="391"/>
      <c r="C344" s="448" t="s">
        <v>344</v>
      </c>
      <c r="D344" s="448"/>
      <c r="E344" s="448"/>
      <c r="F344" s="448"/>
      <c r="G344" s="448"/>
      <c r="H344" s="448"/>
      <c r="I344" s="448"/>
      <c r="J344" s="448"/>
      <c r="K344" s="448"/>
      <c r="L344" s="420">
        <v>12483.03</v>
      </c>
      <c r="M344" s="421"/>
      <c r="N344" s="422">
        <v>398708</v>
      </c>
    </row>
    <row r="345" spans="1:14" x14ac:dyDescent="0.2">
      <c r="A345" s="419"/>
      <c r="B345" s="391"/>
      <c r="C345" s="448" t="s">
        <v>345</v>
      </c>
      <c r="D345" s="448"/>
      <c r="E345" s="448"/>
      <c r="F345" s="448"/>
      <c r="G345" s="448"/>
      <c r="H345" s="448"/>
      <c r="I345" s="448"/>
      <c r="J345" s="448"/>
      <c r="K345" s="448"/>
      <c r="L345" s="420">
        <v>21237.57</v>
      </c>
      <c r="M345" s="421"/>
      <c r="N345" s="422">
        <v>678328</v>
      </c>
    </row>
    <row r="346" spans="1:14" x14ac:dyDescent="0.2">
      <c r="A346" s="419"/>
      <c r="B346" s="391"/>
      <c r="C346" s="448" t="s">
        <v>346</v>
      </c>
      <c r="D346" s="448"/>
      <c r="E346" s="448"/>
      <c r="F346" s="448"/>
      <c r="G346" s="448"/>
      <c r="H346" s="448"/>
      <c r="I346" s="448"/>
      <c r="J346" s="448"/>
      <c r="K346" s="448"/>
      <c r="L346" s="420">
        <v>21819.3</v>
      </c>
      <c r="M346" s="421"/>
      <c r="N346" s="422">
        <v>696908</v>
      </c>
    </row>
    <row r="347" spans="1:14" ht="14.25" customHeight="1" x14ac:dyDescent="0.2">
      <c r="A347" s="419"/>
      <c r="B347" s="391"/>
      <c r="C347" s="448" t="s">
        <v>347</v>
      </c>
      <c r="D347" s="448"/>
      <c r="E347" s="448"/>
      <c r="F347" s="448"/>
      <c r="G347" s="448"/>
      <c r="H347" s="448"/>
      <c r="I347" s="448"/>
      <c r="J347" s="448"/>
      <c r="K347" s="448"/>
      <c r="L347" s="420">
        <v>12483.03</v>
      </c>
      <c r="M347" s="421"/>
      <c r="N347" s="422">
        <v>398708</v>
      </c>
    </row>
    <row r="348" spans="1:14" x14ac:dyDescent="0.2">
      <c r="A348" s="419"/>
      <c r="B348" s="409"/>
      <c r="C348" s="449" t="s">
        <v>348</v>
      </c>
      <c r="D348" s="449"/>
      <c r="E348" s="449"/>
      <c r="F348" s="449"/>
      <c r="G348" s="449"/>
      <c r="H348" s="449"/>
      <c r="I348" s="449"/>
      <c r="J348" s="449"/>
      <c r="K348" s="449"/>
      <c r="L348" s="423">
        <v>635162.53</v>
      </c>
      <c r="M348" s="357"/>
      <c r="N348" s="424">
        <v>4703047</v>
      </c>
    </row>
    <row r="349" spans="1:14" ht="14.25" customHeight="1" x14ac:dyDescent="0.2">
      <c r="A349" s="354"/>
      <c r="B349" s="409"/>
      <c r="C349" s="399"/>
      <c r="D349" s="399"/>
      <c r="E349" s="399"/>
      <c r="F349" s="399"/>
      <c r="G349" s="399"/>
      <c r="H349" s="399"/>
      <c r="I349" s="399"/>
      <c r="J349" s="399"/>
      <c r="K349" s="399"/>
      <c r="L349" s="423"/>
      <c r="M349" s="425"/>
      <c r="N349" s="426"/>
    </row>
    <row r="350" spans="1:14" ht="14.25" customHeight="1" x14ac:dyDescent="0.2">
      <c r="A350" s="427"/>
      <c r="B350" s="427"/>
      <c r="C350" s="427"/>
      <c r="D350" s="427"/>
      <c r="E350" s="427"/>
      <c r="F350" s="427"/>
      <c r="G350" s="427"/>
      <c r="H350" s="427"/>
      <c r="I350" s="427"/>
      <c r="J350" s="427"/>
      <c r="K350" s="427"/>
      <c r="L350" s="427"/>
      <c r="M350" s="427"/>
      <c r="N350" s="427"/>
    </row>
    <row r="351" spans="1:14" ht="14.25" customHeight="1" x14ac:dyDescent="0.2">
      <c r="A351" s="354"/>
      <c r="B351" s="428" t="s">
        <v>350</v>
      </c>
      <c r="C351" s="451" t="s">
        <v>1047</v>
      </c>
      <c r="D351" s="451"/>
      <c r="E351" s="451"/>
      <c r="F351" s="451"/>
      <c r="G351" s="451"/>
      <c r="H351" s="451"/>
      <c r="I351" s="451"/>
      <c r="J351" s="451"/>
      <c r="K351" s="451"/>
      <c r="L351" s="451"/>
      <c r="M351" s="354"/>
      <c r="N351" s="354"/>
    </row>
    <row r="352" spans="1:14" ht="22.5" customHeight="1" x14ac:dyDescent="0.2">
      <c r="A352" s="354"/>
      <c r="B352" s="356"/>
      <c r="C352" s="450" t="s">
        <v>351</v>
      </c>
      <c r="D352" s="450"/>
      <c r="E352" s="450"/>
      <c r="F352" s="450"/>
      <c r="G352" s="450"/>
      <c r="H352" s="450"/>
      <c r="I352" s="450"/>
      <c r="J352" s="450"/>
      <c r="K352" s="450"/>
      <c r="L352" s="450"/>
      <c r="M352" s="354"/>
      <c r="N352" s="354"/>
    </row>
    <row r="353" spans="1:14" ht="22.5" customHeight="1" x14ac:dyDescent="0.2">
      <c r="A353" s="239"/>
      <c r="B353" s="428" t="s">
        <v>352</v>
      </c>
      <c r="C353" s="451" t="s">
        <v>571</v>
      </c>
      <c r="D353" s="451"/>
      <c r="E353" s="451"/>
      <c r="F353" s="451"/>
      <c r="G353" s="451"/>
      <c r="H353" s="451"/>
      <c r="I353" s="451"/>
      <c r="J353" s="451"/>
      <c r="K353" s="451"/>
      <c r="L353" s="451"/>
      <c r="M353" s="354"/>
      <c r="N353" s="354"/>
    </row>
    <row r="354" spans="1:14" ht="22.5" customHeight="1" x14ac:dyDescent="0.2">
      <c r="A354" s="239"/>
      <c r="B354" s="354"/>
      <c r="C354" s="450" t="s">
        <v>351</v>
      </c>
      <c r="D354" s="450"/>
      <c r="E354" s="450"/>
      <c r="F354" s="450"/>
      <c r="G354" s="450"/>
      <c r="H354" s="450"/>
      <c r="I354" s="450"/>
      <c r="J354" s="450"/>
      <c r="K354" s="450"/>
      <c r="L354" s="450"/>
      <c r="M354" s="354"/>
      <c r="N354" s="354"/>
    </row>
    <row r="355" spans="1:14" x14ac:dyDescent="0.2">
      <c r="A355" s="244"/>
      <c r="B355" s="245"/>
      <c r="C355" s="286"/>
      <c r="D355" s="286"/>
      <c r="E355" s="286"/>
      <c r="F355" s="246"/>
      <c r="G355" s="246"/>
      <c r="H355" s="246"/>
      <c r="I355" s="246"/>
      <c r="J355" s="247"/>
      <c r="K355" s="246"/>
      <c r="L355" s="247"/>
      <c r="M355" s="246"/>
      <c r="N355" s="248"/>
    </row>
    <row r="356" spans="1:14" x14ac:dyDescent="0.2">
      <c r="A356" s="134"/>
      <c r="B356" s="134"/>
      <c r="C356" s="134"/>
      <c r="D356" s="134"/>
      <c r="E356" s="134"/>
      <c r="F356" s="134"/>
      <c r="G356" s="134"/>
      <c r="H356" s="134"/>
      <c r="I356" s="134"/>
      <c r="J356" s="134"/>
      <c r="K356" s="134"/>
      <c r="L356" s="134"/>
      <c r="M356" s="134"/>
      <c r="N356" s="134"/>
    </row>
    <row r="357" spans="1:14" x14ac:dyDescent="0.2">
      <c r="A357" s="134"/>
      <c r="B357" s="275"/>
      <c r="C357" s="134"/>
      <c r="D357" s="275"/>
      <c r="E357" s="134"/>
      <c r="F357" s="275"/>
      <c r="G357" s="134"/>
      <c r="H357" s="134"/>
      <c r="I357" s="134"/>
      <c r="J357" s="134"/>
      <c r="K357" s="134"/>
      <c r="L357" s="134"/>
      <c r="M357" s="134"/>
      <c r="N357" s="134"/>
    </row>
    <row r="358" spans="1:14" x14ac:dyDescent="0.2">
      <c r="A358" s="134"/>
      <c r="B358" s="134"/>
      <c r="C358" s="134"/>
      <c r="D358" s="134"/>
      <c r="E358" s="134"/>
      <c r="F358" s="134"/>
      <c r="G358" s="134"/>
      <c r="H358" s="134"/>
      <c r="I358" s="134"/>
      <c r="J358" s="134"/>
      <c r="K358" s="134"/>
      <c r="L358" s="134"/>
      <c r="M358" s="134"/>
      <c r="N358" s="134"/>
    </row>
  </sheetData>
  <mergeCells count="322">
    <mergeCell ref="A21:N21"/>
    <mergeCell ref="B23:F23"/>
    <mergeCell ref="B24:F24"/>
    <mergeCell ref="L33:M33"/>
    <mergeCell ref="J36:L37"/>
    <mergeCell ref="M36:M38"/>
    <mergeCell ref="N36:N38"/>
    <mergeCell ref="A14:N14"/>
    <mergeCell ref="A17:N17"/>
    <mergeCell ref="C42:E42"/>
    <mergeCell ref="C43:E43"/>
    <mergeCell ref="C44:E44"/>
    <mergeCell ref="C45:E45"/>
    <mergeCell ref="C46:E4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C52:E52"/>
    <mergeCell ref="C53:N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102:E102"/>
    <mergeCell ref="C103:E103"/>
    <mergeCell ref="C104:E104"/>
    <mergeCell ref="C105:E105"/>
    <mergeCell ref="C107:E107"/>
    <mergeCell ref="C97:E97"/>
    <mergeCell ref="C98:E98"/>
    <mergeCell ref="C99:E99"/>
    <mergeCell ref="C100:E100"/>
    <mergeCell ref="C101:E101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25:E125"/>
    <mergeCell ref="C126:E126"/>
    <mergeCell ref="C127:E127"/>
    <mergeCell ref="C128:E128"/>
    <mergeCell ref="C129:E129"/>
    <mergeCell ref="C118:E118"/>
    <mergeCell ref="C119:E119"/>
    <mergeCell ref="C120:E120"/>
    <mergeCell ref="C121:E121"/>
    <mergeCell ref="C123:E123"/>
    <mergeCell ref="C135:E135"/>
    <mergeCell ref="C136:E136"/>
    <mergeCell ref="C137:E137"/>
    <mergeCell ref="C138:E138"/>
    <mergeCell ref="C140:E140"/>
    <mergeCell ref="C130:E130"/>
    <mergeCell ref="C131:E131"/>
    <mergeCell ref="C132:E132"/>
    <mergeCell ref="C133:E133"/>
    <mergeCell ref="C134:E134"/>
    <mergeCell ref="C148:E148"/>
    <mergeCell ref="C149:E149"/>
    <mergeCell ref="C150:E150"/>
    <mergeCell ref="C151:E151"/>
    <mergeCell ref="C152:E152"/>
    <mergeCell ref="C143:K143"/>
    <mergeCell ref="A144:N144"/>
    <mergeCell ref="C145:E145"/>
    <mergeCell ref="C146:E146"/>
    <mergeCell ref="C147:E147"/>
    <mergeCell ref="C158:E158"/>
    <mergeCell ref="C159:E159"/>
    <mergeCell ref="C160:E160"/>
    <mergeCell ref="C161:E161"/>
    <mergeCell ref="C162:E162"/>
    <mergeCell ref="C153:E153"/>
    <mergeCell ref="C154:E154"/>
    <mergeCell ref="C155:E155"/>
    <mergeCell ref="C156:E156"/>
    <mergeCell ref="C157:N157"/>
    <mergeCell ref="C168:E168"/>
    <mergeCell ref="C169:E169"/>
    <mergeCell ref="C170:E170"/>
    <mergeCell ref="C171:E171"/>
    <mergeCell ref="C172:E172"/>
    <mergeCell ref="C163:E163"/>
    <mergeCell ref="C164:E164"/>
    <mergeCell ref="C165:E165"/>
    <mergeCell ref="C166:E166"/>
    <mergeCell ref="C167:E167"/>
    <mergeCell ref="C178:E178"/>
    <mergeCell ref="C179:E179"/>
    <mergeCell ref="C180:E180"/>
    <mergeCell ref="C181:E181"/>
    <mergeCell ref="C182:E182"/>
    <mergeCell ref="C173:E173"/>
    <mergeCell ref="C174:E174"/>
    <mergeCell ref="C175:E175"/>
    <mergeCell ref="C176:E176"/>
    <mergeCell ref="C177:E177"/>
    <mergeCell ref="C188:E188"/>
    <mergeCell ref="C189:E189"/>
    <mergeCell ref="C190:E190"/>
    <mergeCell ref="C191:E191"/>
    <mergeCell ref="C192:E192"/>
    <mergeCell ref="C183:E183"/>
    <mergeCell ref="C184:E184"/>
    <mergeCell ref="C185:E185"/>
    <mergeCell ref="C186:E186"/>
    <mergeCell ref="C187:E187"/>
    <mergeCell ref="C198:E198"/>
    <mergeCell ref="C199:E199"/>
    <mergeCell ref="C200:E200"/>
    <mergeCell ref="C201:E201"/>
    <mergeCell ref="C202:E202"/>
    <mergeCell ref="C193:E193"/>
    <mergeCell ref="C194:E194"/>
    <mergeCell ref="C195:E195"/>
    <mergeCell ref="C196:E196"/>
    <mergeCell ref="C197:E197"/>
    <mergeCell ref="C208:E208"/>
    <mergeCell ref="C209:E209"/>
    <mergeCell ref="C211:E211"/>
    <mergeCell ref="C212:E212"/>
    <mergeCell ref="C213:E213"/>
    <mergeCell ref="C203:E203"/>
    <mergeCell ref="C204:E204"/>
    <mergeCell ref="C205:E205"/>
    <mergeCell ref="C206:E206"/>
    <mergeCell ref="C207:E207"/>
    <mergeCell ref="C219:E219"/>
    <mergeCell ref="C220:E220"/>
    <mergeCell ref="C221:E221"/>
    <mergeCell ref="C222:E222"/>
    <mergeCell ref="C223:E223"/>
    <mergeCell ref="C214:E214"/>
    <mergeCell ref="C215:E215"/>
    <mergeCell ref="C216:E216"/>
    <mergeCell ref="C217:E217"/>
    <mergeCell ref="C218:E218"/>
    <mergeCell ref="C231:E231"/>
    <mergeCell ref="C232:E232"/>
    <mergeCell ref="C233:E233"/>
    <mergeCell ref="C234:E234"/>
    <mergeCell ref="C235:E235"/>
    <mergeCell ref="C224:E224"/>
    <mergeCell ref="C225:E225"/>
    <mergeCell ref="C227:E227"/>
    <mergeCell ref="C229:E229"/>
    <mergeCell ref="C230:E230"/>
    <mergeCell ref="C241:E241"/>
    <mergeCell ref="C242:E242"/>
    <mergeCell ref="C244:E244"/>
    <mergeCell ref="C247:K247"/>
    <mergeCell ref="A248:N248"/>
    <mergeCell ref="C236:E236"/>
    <mergeCell ref="C237:E237"/>
    <mergeCell ref="C238:E238"/>
    <mergeCell ref="C239:E239"/>
    <mergeCell ref="C240:E240"/>
    <mergeCell ref="C254:E254"/>
    <mergeCell ref="C255:E255"/>
    <mergeCell ref="C256:E256"/>
    <mergeCell ref="C257:E257"/>
    <mergeCell ref="C258:E258"/>
    <mergeCell ref="A249:N249"/>
    <mergeCell ref="C250:E250"/>
    <mergeCell ref="C251:E251"/>
    <mergeCell ref="C252:E252"/>
    <mergeCell ref="C253:E253"/>
    <mergeCell ref="C264:E264"/>
    <mergeCell ref="C265:E265"/>
    <mergeCell ref="C266:E266"/>
    <mergeCell ref="C267:E267"/>
    <mergeCell ref="C268:E268"/>
    <mergeCell ref="C259:E259"/>
    <mergeCell ref="C260:E260"/>
    <mergeCell ref="C261:E261"/>
    <mergeCell ref="C262:E262"/>
    <mergeCell ref="C263:E263"/>
    <mergeCell ref="C274:E274"/>
    <mergeCell ref="C275:E275"/>
    <mergeCell ref="C276:E276"/>
    <mergeCell ref="C278:E278"/>
    <mergeCell ref="C279:E279"/>
    <mergeCell ref="C269:E269"/>
    <mergeCell ref="C270:E270"/>
    <mergeCell ref="C271:E271"/>
    <mergeCell ref="C272:E272"/>
    <mergeCell ref="C273:E273"/>
    <mergeCell ref="C285:E285"/>
    <mergeCell ref="C287:K287"/>
    <mergeCell ref="A288:N288"/>
    <mergeCell ref="A289:N289"/>
    <mergeCell ref="C290:E290"/>
    <mergeCell ref="C280:E280"/>
    <mergeCell ref="C281:E281"/>
    <mergeCell ref="C282:E282"/>
    <mergeCell ref="C283:E283"/>
    <mergeCell ref="C284:E284"/>
    <mergeCell ref="C296:E296"/>
    <mergeCell ref="C297:E297"/>
    <mergeCell ref="C298:E298"/>
    <mergeCell ref="C299:E299"/>
    <mergeCell ref="C300:E300"/>
    <mergeCell ref="C291:E291"/>
    <mergeCell ref="C292:E292"/>
    <mergeCell ref="C293:E293"/>
    <mergeCell ref="C294:E294"/>
    <mergeCell ref="C295:E295"/>
    <mergeCell ref="C306:E306"/>
    <mergeCell ref="C307:E307"/>
    <mergeCell ref="C308:E308"/>
    <mergeCell ref="C309:E309"/>
    <mergeCell ref="C310:E310"/>
    <mergeCell ref="C301:E301"/>
    <mergeCell ref="C302:E302"/>
    <mergeCell ref="C303:E303"/>
    <mergeCell ref="A304:N304"/>
    <mergeCell ref="C305:E305"/>
    <mergeCell ref="C316:E316"/>
    <mergeCell ref="C317:E317"/>
    <mergeCell ref="C318:E318"/>
    <mergeCell ref="A319:N319"/>
    <mergeCell ref="C321:K321"/>
    <mergeCell ref="C311:E311"/>
    <mergeCell ref="C312:E312"/>
    <mergeCell ref="C313:E313"/>
    <mergeCell ref="C314:E314"/>
    <mergeCell ref="C315:E315"/>
    <mergeCell ref="C328:K328"/>
    <mergeCell ref="C330:K330"/>
    <mergeCell ref="C331:K331"/>
    <mergeCell ref="C332:K332"/>
    <mergeCell ref="C333:K333"/>
    <mergeCell ref="A322:N322"/>
    <mergeCell ref="A323:N323"/>
    <mergeCell ref="A324:N324"/>
    <mergeCell ref="A325:N325"/>
    <mergeCell ref="A326:N326"/>
    <mergeCell ref="C339:K339"/>
    <mergeCell ref="C340:K340"/>
    <mergeCell ref="C341:K341"/>
    <mergeCell ref="C342:K342"/>
    <mergeCell ref="C343:K343"/>
    <mergeCell ref="C334:K334"/>
    <mergeCell ref="C335:K335"/>
    <mergeCell ref="C336:K336"/>
    <mergeCell ref="C337:K337"/>
    <mergeCell ref="C338:K338"/>
    <mergeCell ref="C344:K344"/>
    <mergeCell ref="C345:K345"/>
    <mergeCell ref="C346:K346"/>
    <mergeCell ref="C347:K347"/>
    <mergeCell ref="C348:K348"/>
    <mergeCell ref="C354:L354"/>
    <mergeCell ref="C351:L351"/>
    <mergeCell ref="C352:L352"/>
    <mergeCell ref="C353:L35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0"/>
  <sheetViews>
    <sheetView topLeftCell="A600" workbookViewId="0">
      <selection activeCell="F34" sqref="F34"/>
    </sheetView>
  </sheetViews>
  <sheetFormatPr defaultRowHeight="14.25" x14ac:dyDescent="0.2"/>
  <sheetData>
    <row r="1" spans="1:1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211" t="s">
        <v>284</v>
      </c>
    </row>
    <row r="2" spans="1:1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211" t="s">
        <v>285</v>
      </c>
    </row>
    <row r="3" spans="1:14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211"/>
    </row>
    <row r="4" spans="1:14" x14ac:dyDescent="0.2">
      <c r="A4" s="495" t="s">
        <v>286</v>
      </c>
      <c r="B4" s="495"/>
      <c r="C4" s="495"/>
      <c r="D4" s="212"/>
      <c r="E4" s="134"/>
      <c r="F4" s="134"/>
      <c r="G4" s="134"/>
      <c r="H4" s="134"/>
      <c r="I4" s="134"/>
      <c r="J4" s="134"/>
      <c r="K4" s="495" t="s">
        <v>287</v>
      </c>
      <c r="L4" s="495"/>
      <c r="M4" s="495"/>
      <c r="N4" s="495"/>
    </row>
    <row r="5" spans="1:14" x14ac:dyDescent="0.2">
      <c r="A5" s="496"/>
      <c r="B5" s="496"/>
      <c r="C5" s="496"/>
      <c r="D5" s="496"/>
      <c r="E5" s="213"/>
      <c r="F5" s="134"/>
      <c r="G5" s="134"/>
      <c r="H5" s="134"/>
      <c r="I5" s="134"/>
      <c r="J5" s="497"/>
      <c r="K5" s="497"/>
      <c r="L5" s="497"/>
      <c r="M5" s="497"/>
      <c r="N5" s="497"/>
    </row>
    <row r="6" spans="1:14" x14ac:dyDescent="0.2">
      <c r="A6" s="475"/>
      <c r="B6" s="475"/>
      <c r="C6" s="475"/>
      <c r="D6" s="475"/>
      <c r="E6" s="134"/>
      <c r="F6" s="134"/>
      <c r="G6" s="134"/>
      <c r="H6" s="134"/>
      <c r="I6" s="134"/>
      <c r="J6" s="475"/>
      <c r="K6" s="475"/>
      <c r="L6" s="475"/>
      <c r="M6" s="475"/>
      <c r="N6" s="475"/>
    </row>
    <row r="7" spans="1:14" x14ac:dyDescent="0.2">
      <c r="A7" s="214"/>
      <c r="B7" s="215"/>
      <c r="C7" s="213"/>
      <c r="D7" s="213"/>
      <c r="E7" s="134"/>
      <c r="F7" s="134"/>
      <c r="G7" s="134"/>
      <c r="H7" s="134"/>
      <c r="I7" s="134"/>
      <c r="J7" s="214"/>
      <c r="K7" s="214"/>
      <c r="L7" s="214"/>
      <c r="M7" s="214"/>
      <c r="N7" s="215"/>
    </row>
    <row r="8" spans="1:14" x14ac:dyDescent="0.2">
      <c r="A8" s="134" t="s">
        <v>378</v>
      </c>
      <c r="B8" s="216"/>
      <c r="C8" s="216"/>
      <c r="D8" s="216"/>
      <c r="E8" s="134"/>
      <c r="F8" s="134"/>
      <c r="G8" s="134"/>
      <c r="H8" s="134"/>
      <c r="I8" s="134"/>
      <c r="J8" s="134"/>
      <c r="K8" s="134"/>
      <c r="L8" s="216"/>
      <c r="M8" s="216"/>
      <c r="N8" s="211" t="s">
        <v>378</v>
      </c>
    </row>
    <row r="9" spans="1:14" x14ac:dyDescent="0.2">
      <c r="A9" s="134"/>
      <c r="B9" s="134"/>
      <c r="C9" s="134"/>
      <c r="D9" s="134"/>
      <c r="E9" s="134"/>
      <c r="F9" s="217"/>
      <c r="G9" s="134"/>
      <c r="H9" s="134"/>
      <c r="I9" s="134"/>
      <c r="J9" s="134"/>
      <c r="K9" s="134"/>
      <c r="L9" s="134"/>
      <c r="M9" s="134"/>
      <c r="N9" s="134"/>
    </row>
    <row r="10" spans="1:14" x14ac:dyDescent="0.2">
      <c r="A10" s="218" t="s">
        <v>288</v>
      </c>
      <c r="B10" s="216"/>
      <c r="C10" s="134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</row>
    <row r="11" spans="1:14" x14ac:dyDescent="0.2">
      <c r="A11" s="219" t="s">
        <v>289</v>
      </c>
      <c r="B11" s="134"/>
      <c r="C11" s="134"/>
      <c r="D11" s="214" t="s">
        <v>379</v>
      </c>
      <c r="E11" s="214"/>
      <c r="F11" s="220"/>
      <c r="G11" s="220"/>
      <c r="H11" s="220"/>
      <c r="I11" s="220"/>
      <c r="J11" s="220"/>
      <c r="K11" s="220"/>
      <c r="L11" s="220"/>
      <c r="M11" s="220"/>
      <c r="N11" s="220"/>
    </row>
    <row r="12" spans="1:14" x14ac:dyDescent="0.2">
      <c r="A12" s="219"/>
      <c r="B12" s="134"/>
      <c r="C12" s="134"/>
      <c r="D12" s="134"/>
      <c r="E12" s="134"/>
      <c r="F12" s="216"/>
      <c r="G12" s="216"/>
      <c r="H12" s="216"/>
      <c r="I12" s="216"/>
      <c r="J12" s="216"/>
      <c r="K12" s="216"/>
      <c r="L12" s="216"/>
      <c r="M12" s="216"/>
      <c r="N12" s="216"/>
    </row>
    <row r="13" spans="1:14" x14ac:dyDescent="0.2">
      <c r="A13" s="493" t="s">
        <v>515</v>
      </c>
      <c r="B13" s="493"/>
      <c r="C13" s="493"/>
      <c r="D13" s="493"/>
      <c r="E13" s="493"/>
      <c r="F13" s="493"/>
      <c r="G13" s="493"/>
      <c r="H13" s="493"/>
      <c r="I13" s="493"/>
      <c r="J13" s="493"/>
      <c r="K13" s="493"/>
      <c r="L13" s="493"/>
      <c r="M13" s="493"/>
      <c r="N13" s="493"/>
    </row>
    <row r="14" spans="1:14" x14ac:dyDescent="0.2">
      <c r="A14" s="490" t="s">
        <v>290</v>
      </c>
      <c r="B14" s="490"/>
      <c r="C14" s="490"/>
      <c r="D14" s="490"/>
      <c r="E14" s="490"/>
      <c r="F14" s="490"/>
      <c r="G14" s="490"/>
      <c r="H14" s="490"/>
      <c r="I14" s="490"/>
      <c r="J14" s="490"/>
      <c r="K14" s="490"/>
      <c r="L14" s="490"/>
      <c r="M14" s="490"/>
      <c r="N14" s="490"/>
    </row>
    <row r="15" spans="1:14" x14ac:dyDescent="0.2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</row>
    <row r="16" spans="1:14" x14ac:dyDescent="0.2">
      <c r="A16" s="493"/>
      <c r="B16" s="493"/>
      <c r="C16" s="493"/>
      <c r="D16" s="493"/>
      <c r="E16" s="493"/>
      <c r="F16" s="493"/>
      <c r="G16" s="493"/>
      <c r="H16" s="493"/>
      <c r="I16" s="493"/>
      <c r="J16" s="493"/>
      <c r="K16" s="493"/>
      <c r="L16" s="493"/>
      <c r="M16" s="493"/>
      <c r="N16" s="493"/>
    </row>
    <row r="17" spans="1:14" x14ac:dyDescent="0.2">
      <c r="A17" s="490" t="s">
        <v>291</v>
      </c>
      <c r="B17" s="490"/>
      <c r="C17" s="490"/>
      <c r="D17" s="490"/>
      <c r="E17" s="490"/>
      <c r="F17" s="490"/>
      <c r="G17" s="490"/>
      <c r="H17" s="490"/>
      <c r="I17" s="490"/>
      <c r="J17" s="490"/>
      <c r="K17" s="490"/>
      <c r="L17" s="490"/>
      <c r="M17" s="490"/>
      <c r="N17" s="490"/>
    </row>
    <row r="18" spans="1:14" ht="18" x14ac:dyDescent="0.25">
      <c r="A18" s="494" t="s">
        <v>878</v>
      </c>
      <c r="B18" s="494"/>
      <c r="C18" s="494"/>
      <c r="D18" s="494"/>
      <c r="E18" s="494"/>
      <c r="F18" s="494"/>
      <c r="G18" s="494"/>
      <c r="H18" s="494"/>
      <c r="I18" s="494"/>
      <c r="J18" s="494"/>
      <c r="K18" s="494"/>
      <c r="L18" s="494"/>
      <c r="M18" s="494"/>
      <c r="N18" s="494"/>
    </row>
    <row r="19" spans="1:14" ht="18" x14ac:dyDescent="0.25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</row>
    <row r="20" spans="1:14" x14ac:dyDescent="0.2">
      <c r="A20" s="489" t="s">
        <v>572</v>
      </c>
      <c r="B20" s="489"/>
      <c r="C20" s="489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489"/>
    </row>
    <row r="21" spans="1:14" x14ac:dyDescent="0.2">
      <c r="A21" s="490" t="s">
        <v>292</v>
      </c>
      <c r="B21" s="490"/>
      <c r="C21" s="490"/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</row>
    <row r="22" spans="1:14" x14ac:dyDescent="0.2">
      <c r="A22" s="134" t="s">
        <v>293</v>
      </c>
      <c r="B22" s="223" t="s">
        <v>294</v>
      </c>
      <c r="C22" s="134" t="s">
        <v>295</v>
      </c>
      <c r="D22" s="134"/>
      <c r="E22" s="134"/>
      <c r="F22" s="213"/>
      <c r="G22" s="213"/>
      <c r="H22" s="213"/>
      <c r="I22" s="213"/>
      <c r="J22" s="213"/>
      <c r="K22" s="213"/>
      <c r="L22" s="213"/>
      <c r="M22" s="213"/>
      <c r="N22" s="213"/>
    </row>
    <row r="23" spans="1:14" x14ac:dyDescent="0.2">
      <c r="A23" s="134" t="s">
        <v>296</v>
      </c>
      <c r="B23" s="489" t="s">
        <v>573</v>
      </c>
      <c r="C23" s="489"/>
      <c r="D23" s="489"/>
      <c r="E23" s="489"/>
      <c r="F23" s="489"/>
      <c r="G23" s="213"/>
      <c r="H23" s="213"/>
      <c r="I23" s="213"/>
      <c r="J23" s="213"/>
      <c r="K23" s="213"/>
      <c r="L23" s="213"/>
      <c r="M23" s="213"/>
      <c r="N23" s="213"/>
    </row>
    <row r="24" spans="1:14" x14ac:dyDescent="0.2">
      <c r="A24" s="134"/>
      <c r="B24" s="491" t="s">
        <v>297</v>
      </c>
      <c r="C24" s="491"/>
      <c r="D24" s="491"/>
      <c r="E24" s="491"/>
      <c r="F24" s="491"/>
      <c r="G24" s="224"/>
      <c r="H24" s="224"/>
      <c r="I24" s="224"/>
      <c r="J24" s="224"/>
      <c r="K24" s="224"/>
      <c r="L24" s="224"/>
      <c r="M24" s="225"/>
      <c r="N24" s="224"/>
    </row>
    <row r="25" spans="1:14" x14ac:dyDescent="0.2">
      <c r="A25" s="134"/>
      <c r="B25" s="134"/>
      <c r="C25" s="134"/>
      <c r="D25" s="226"/>
      <c r="E25" s="226"/>
      <c r="F25" s="226"/>
      <c r="G25" s="226"/>
      <c r="H25" s="226"/>
      <c r="I25" s="226"/>
      <c r="J25" s="226"/>
      <c r="K25" s="226"/>
      <c r="L25" s="226"/>
      <c r="M25" s="224"/>
      <c r="N25" s="224"/>
    </row>
    <row r="26" spans="1:14" x14ac:dyDescent="0.2">
      <c r="A26" s="227" t="s">
        <v>298</v>
      </c>
      <c r="B26" s="134"/>
      <c r="C26" s="134"/>
      <c r="D26" s="214" t="s">
        <v>519</v>
      </c>
      <c r="E26" s="134"/>
      <c r="F26" s="228"/>
      <c r="G26" s="228"/>
      <c r="H26" s="228"/>
      <c r="I26" s="228"/>
      <c r="J26" s="228"/>
      <c r="K26" s="228"/>
      <c r="L26" s="228"/>
      <c r="M26" s="228"/>
      <c r="N26" s="228"/>
    </row>
    <row r="27" spans="1:14" x14ac:dyDescent="0.2">
      <c r="A27" s="134"/>
      <c r="B27" s="134"/>
      <c r="C27" s="134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</row>
    <row r="28" spans="1:14" x14ac:dyDescent="0.2">
      <c r="A28" s="227" t="s">
        <v>299</v>
      </c>
      <c r="B28" s="134"/>
      <c r="C28" s="229">
        <v>2176.25</v>
      </c>
      <c r="D28" s="230" t="s">
        <v>574</v>
      </c>
      <c r="E28" s="219" t="s">
        <v>300</v>
      </c>
      <c r="F28" s="134"/>
      <c r="G28" s="134"/>
      <c r="H28" s="134"/>
      <c r="I28" s="134"/>
      <c r="J28" s="134"/>
      <c r="K28" s="134"/>
      <c r="L28" s="231"/>
      <c r="M28" s="231"/>
      <c r="N28" s="134"/>
    </row>
    <row r="29" spans="1:14" x14ac:dyDescent="0.2">
      <c r="A29" s="134"/>
      <c r="B29" s="134" t="s">
        <v>240</v>
      </c>
      <c r="C29" s="232"/>
      <c r="D29" s="233"/>
      <c r="E29" s="219"/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x14ac:dyDescent="0.2">
      <c r="A30" s="134"/>
      <c r="B30" s="134" t="s">
        <v>221</v>
      </c>
      <c r="C30" s="229">
        <v>2131.17</v>
      </c>
      <c r="D30" s="230" t="s">
        <v>575</v>
      </c>
      <c r="E30" s="219" t="s">
        <v>300</v>
      </c>
      <c r="F30" s="134"/>
      <c r="G30" s="134" t="s">
        <v>301</v>
      </c>
      <c r="H30" s="134"/>
      <c r="I30" s="134"/>
      <c r="J30" s="134"/>
      <c r="K30" s="134"/>
      <c r="L30" s="229">
        <v>177.74</v>
      </c>
      <c r="M30" s="230" t="s">
        <v>576</v>
      </c>
      <c r="N30" s="219" t="s">
        <v>300</v>
      </c>
    </row>
    <row r="31" spans="1:14" x14ac:dyDescent="0.2">
      <c r="A31" s="134"/>
      <c r="B31" s="134" t="s">
        <v>19</v>
      </c>
      <c r="C31" s="229">
        <v>45.08</v>
      </c>
      <c r="D31" s="234" t="s">
        <v>577</v>
      </c>
      <c r="E31" s="219" t="s">
        <v>300</v>
      </c>
      <c r="F31" s="134"/>
      <c r="G31" s="134" t="s">
        <v>302</v>
      </c>
      <c r="H31" s="134"/>
      <c r="I31" s="134"/>
      <c r="J31" s="134"/>
      <c r="K31" s="134"/>
      <c r="L31" s="235"/>
      <c r="M31" s="235">
        <v>576.23</v>
      </c>
      <c r="N31" s="219" t="s">
        <v>303</v>
      </c>
    </row>
    <row r="32" spans="1:14" x14ac:dyDescent="0.2">
      <c r="A32" s="134"/>
      <c r="B32" s="134" t="s">
        <v>20</v>
      </c>
      <c r="C32" s="229">
        <v>0</v>
      </c>
      <c r="D32" s="234" t="s">
        <v>382</v>
      </c>
      <c r="E32" s="219" t="s">
        <v>300</v>
      </c>
      <c r="F32" s="134"/>
      <c r="G32" s="134" t="s">
        <v>304</v>
      </c>
      <c r="H32" s="134"/>
      <c r="I32" s="134"/>
      <c r="J32" s="134"/>
      <c r="K32" s="134"/>
      <c r="L32" s="235"/>
      <c r="M32" s="235">
        <v>108.33</v>
      </c>
      <c r="N32" s="219" t="s">
        <v>303</v>
      </c>
    </row>
    <row r="33" spans="1:14" x14ac:dyDescent="0.2">
      <c r="A33" s="134"/>
      <c r="B33" s="134" t="s">
        <v>21</v>
      </c>
      <c r="C33" s="229">
        <v>0</v>
      </c>
      <c r="D33" s="230" t="s">
        <v>382</v>
      </c>
      <c r="E33" s="219" t="s">
        <v>300</v>
      </c>
      <c r="F33" s="134"/>
      <c r="G33" s="134" t="s">
        <v>305</v>
      </c>
      <c r="H33" s="134"/>
      <c r="I33" s="134"/>
      <c r="J33" s="134"/>
      <c r="K33" s="134"/>
      <c r="L33" s="492"/>
      <c r="M33" s="492"/>
      <c r="N33" s="134"/>
    </row>
    <row r="34" spans="1:14" x14ac:dyDescent="0.2">
      <c r="A34" s="134"/>
      <c r="B34" s="134"/>
      <c r="C34" s="232"/>
      <c r="D34" s="233"/>
      <c r="E34" s="218"/>
      <c r="F34" s="134"/>
      <c r="G34" s="134"/>
      <c r="H34" s="134"/>
      <c r="I34" s="134"/>
      <c r="J34" s="134"/>
      <c r="K34" s="134"/>
      <c r="L34" s="228"/>
      <c r="M34" s="228"/>
      <c r="N34" s="134"/>
    </row>
    <row r="35" spans="1:14" x14ac:dyDescent="0.2">
      <c r="A35" s="236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x14ac:dyDescent="0.2">
      <c r="A36" s="487" t="s">
        <v>11</v>
      </c>
      <c r="B36" s="487" t="s">
        <v>12</v>
      </c>
      <c r="C36" s="487" t="s">
        <v>306</v>
      </c>
      <c r="D36" s="487"/>
      <c r="E36" s="487"/>
      <c r="F36" s="487" t="s">
        <v>307</v>
      </c>
      <c r="G36" s="487" t="s">
        <v>308</v>
      </c>
      <c r="H36" s="487"/>
      <c r="I36" s="487"/>
      <c r="J36" s="487" t="s">
        <v>309</v>
      </c>
      <c r="K36" s="487"/>
      <c r="L36" s="487"/>
      <c r="M36" s="487" t="s">
        <v>310</v>
      </c>
      <c r="N36" s="487" t="s">
        <v>311</v>
      </c>
    </row>
    <row r="37" spans="1:14" x14ac:dyDescent="0.2">
      <c r="A37" s="487"/>
      <c r="B37" s="487"/>
      <c r="C37" s="487"/>
      <c r="D37" s="487"/>
      <c r="E37" s="487"/>
      <c r="F37" s="487"/>
      <c r="G37" s="487"/>
      <c r="H37" s="487"/>
      <c r="I37" s="487"/>
      <c r="J37" s="487"/>
      <c r="K37" s="487"/>
      <c r="L37" s="487"/>
      <c r="M37" s="487"/>
      <c r="N37" s="487"/>
    </row>
    <row r="38" spans="1:14" ht="45" x14ac:dyDescent="0.2">
      <c r="A38" s="487"/>
      <c r="B38" s="487"/>
      <c r="C38" s="487"/>
      <c r="D38" s="487"/>
      <c r="E38" s="487"/>
      <c r="F38" s="487"/>
      <c r="G38" s="237" t="s">
        <v>312</v>
      </c>
      <c r="H38" s="237" t="s">
        <v>313</v>
      </c>
      <c r="I38" s="237" t="s">
        <v>314</v>
      </c>
      <c r="J38" s="237" t="s">
        <v>312</v>
      </c>
      <c r="K38" s="237" t="s">
        <v>313</v>
      </c>
      <c r="L38" s="237" t="s">
        <v>22</v>
      </c>
      <c r="M38" s="487"/>
      <c r="N38" s="487"/>
    </row>
    <row r="39" spans="1:14" x14ac:dyDescent="0.2">
      <c r="A39" s="238">
        <v>1</v>
      </c>
      <c r="B39" s="238">
        <v>2</v>
      </c>
      <c r="C39" s="488">
        <v>3</v>
      </c>
      <c r="D39" s="488"/>
      <c r="E39" s="488"/>
      <c r="F39" s="238">
        <v>4</v>
      </c>
      <c r="G39" s="238">
        <v>5</v>
      </c>
      <c r="H39" s="238">
        <v>6</v>
      </c>
      <c r="I39" s="238">
        <v>7</v>
      </c>
      <c r="J39" s="238">
        <v>8</v>
      </c>
      <c r="K39" s="238">
        <v>9</v>
      </c>
      <c r="L39" s="238">
        <v>10</v>
      </c>
      <c r="M39" s="238">
        <v>11</v>
      </c>
      <c r="N39" s="238">
        <v>12</v>
      </c>
    </row>
    <row r="40" spans="1:14" x14ac:dyDescent="0.2">
      <c r="A40" s="482" t="s">
        <v>578</v>
      </c>
      <c r="B40" s="483"/>
      <c r="C40" s="483"/>
      <c r="D40" s="483"/>
      <c r="E40" s="483"/>
      <c r="F40" s="483"/>
      <c r="G40" s="483"/>
      <c r="H40" s="483"/>
      <c r="I40" s="483"/>
      <c r="J40" s="483"/>
      <c r="K40" s="483"/>
      <c r="L40" s="483"/>
      <c r="M40" s="483"/>
      <c r="N40" s="484"/>
    </row>
    <row r="41" spans="1:14" x14ac:dyDescent="0.2">
      <c r="A41" s="479" t="s">
        <v>579</v>
      </c>
      <c r="B41" s="480"/>
      <c r="C41" s="480"/>
      <c r="D41" s="480"/>
      <c r="E41" s="480"/>
      <c r="F41" s="480"/>
      <c r="G41" s="480"/>
      <c r="H41" s="480"/>
      <c r="I41" s="480"/>
      <c r="J41" s="480"/>
      <c r="K41" s="480"/>
      <c r="L41" s="480"/>
      <c r="M41" s="480"/>
      <c r="N41" s="481"/>
    </row>
    <row r="42" spans="1:14" ht="22.5" x14ac:dyDescent="0.2">
      <c r="A42" s="239" t="s">
        <v>315</v>
      </c>
      <c r="B42" s="240" t="s">
        <v>580</v>
      </c>
      <c r="C42" s="478" t="s">
        <v>581</v>
      </c>
      <c r="D42" s="478"/>
      <c r="E42" s="478"/>
      <c r="F42" s="241" t="s">
        <v>582</v>
      </c>
      <c r="G42" s="241"/>
      <c r="H42" s="241"/>
      <c r="I42" s="241" t="s">
        <v>349</v>
      </c>
      <c r="J42" s="242"/>
      <c r="K42" s="241"/>
      <c r="L42" s="242"/>
      <c r="M42" s="241"/>
      <c r="N42" s="243"/>
    </row>
    <row r="43" spans="1:14" x14ac:dyDescent="0.2">
      <c r="A43" s="244"/>
      <c r="B43" s="245" t="s">
        <v>315</v>
      </c>
      <c r="C43" s="475" t="s">
        <v>25</v>
      </c>
      <c r="D43" s="475"/>
      <c r="E43" s="475"/>
      <c r="F43" s="246"/>
      <c r="G43" s="246"/>
      <c r="H43" s="246"/>
      <c r="I43" s="246"/>
      <c r="J43" s="247">
        <v>286.47000000000003</v>
      </c>
      <c r="K43" s="246"/>
      <c r="L43" s="247">
        <v>0</v>
      </c>
      <c r="M43" s="246" t="s">
        <v>400</v>
      </c>
      <c r="N43" s="248"/>
    </row>
    <row r="44" spans="1:14" x14ac:dyDescent="0.2">
      <c r="A44" s="244"/>
      <c r="B44" s="245" t="s">
        <v>316</v>
      </c>
      <c r="C44" s="475" t="s">
        <v>4</v>
      </c>
      <c r="D44" s="475"/>
      <c r="E44" s="475"/>
      <c r="F44" s="246"/>
      <c r="G44" s="246"/>
      <c r="H44" s="246"/>
      <c r="I44" s="246"/>
      <c r="J44" s="247">
        <v>1006.11</v>
      </c>
      <c r="K44" s="246"/>
      <c r="L44" s="247">
        <v>0</v>
      </c>
      <c r="M44" s="246" t="s">
        <v>476</v>
      </c>
      <c r="N44" s="248"/>
    </row>
    <row r="45" spans="1:14" x14ac:dyDescent="0.2">
      <c r="A45" s="244"/>
      <c r="B45" s="245" t="s">
        <v>323</v>
      </c>
      <c r="C45" s="475" t="s">
        <v>325</v>
      </c>
      <c r="D45" s="475"/>
      <c r="E45" s="475"/>
      <c r="F45" s="246"/>
      <c r="G45" s="246"/>
      <c r="H45" s="246"/>
      <c r="I45" s="246"/>
      <c r="J45" s="247">
        <v>100.64</v>
      </c>
      <c r="K45" s="246"/>
      <c r="L45" s="247">
        <v>0</v>
      </c>
      <c r="M45" s="246" t="s">
        <v>400</v>
      </c>
      <c r="N45" s="248"/>
    </row>
    <row r="46" spans="1:14" x14ac:dyDescent="0.2">
      <c r="A46" s="281"/>
      <c r="B46" s="282" t="s">
        <v>467</v>
      </c>
      <c r="C46" s="486" t="s">
        <v>371</v>
      </c>
      <c r="D46" s="486"/>
      <c r="E46" s="486"/>
      <c r="F46" s="283" t="s">
        <v>363</v>
      </c>
      <c r="G46" s="283" t="s">
        <v>349</v>
      </c>
      <c r="H46" s="283"/>
      <c r="I46" s="283" t="s">
        <v>349</v>
      </c>
      <c r="J46" s="245"/>
      <c r="K46" s="246"/>
      <c r="L46" s="247"/>
      <c r="M46" s="246"/>
      <c r="N46" s="284"/>
    </row>
    <row r="47" spans="1:14" x14ac:dyDescent="0.2">
      <c r="A47" s="244"/>
      <c r="B47" s="245"/>
      <c r="C47" s="475" t="s">
        <v>317</v>
      </c>
      <c r="D47" s="475"/>
      <c r="E47" s="475"/>
      <c r="F47" s="246" t="s">
        <v>318</v>
      </c>
      <c r="G47" s="246" t="s">
        <v>583</v>
      </c>
      <c r="H47" s="246"/>
      <c r="I47" s="246"/>
      <c r="J47" s="247"/>
      <c r="K47" s="246"/>
      <c r="L47" s="247"/>
      <c r="M47" s="246"/>
      <c r="N47" s="248"/>
    </row>
    <row r="48" spans="1:14" x14ac:dyDescent="0.2">
      <c r="A48" s="244"/>
      <c r="B48" s="245"/>
      <c r="C48" s="475" t="s">
        <v>326</v>
      </c>
      <c r="D48" s="475"/>
      <c r="E48" s="475"/>
      <c r="F48" s="246" t="s">
        <v>318</v>
      </c>
      <c r="G48" s="246" t="s">
        <v>584</v>
      </c>
      <c r="H48" s="246"/>
      <c r="I48" s="246"/>
      <c r="J48" s="247"/>
      <c r="K48" s="246"/>
      <c r="L48" s="247"/>
      <c r="M48" s="246"/>
      <c r="N48" s="248"/>
    </row>
    <row r="49" spans="1:14" x14ac:dyDescent="0.2">
      <c r="A49" s="244"/>
      <c r="B49" s="245"/>
      <c r="C49" s="485" t="s">
        <v>319</v>
      </c>
      <c r="D49" s="485"/>
      <c r="E49" s="485"/>
      <c r="F49" s="249"/>
      <c r="G49" s="249"/>
      <c r="H49" s="249"/>
      <c r="I49" s="249"/>
      <c r="J49" s="250">
        <v>1292.58</v>
      </c>
      <c r="K49" s="249"/>
      <c r="L49" s="250"/>
      <c r="M49" s="249"/>
      <c r="N49" s="251"/>
    </row>
    <row r="50" spans="1:14" x14ac:dyDescent="0.2">
      <c r="A50" s="244"/>
      <c r="B50" s="245"/>
      <c r="C50" s="475" t="s">
        <v>320</v>
      </c>
      <c r="D50" s="475"/>
      <c r="E50" s="475"/>
      <c r="F50" s="246"/>
      <c r="G50" s="246"/>
      <c r="H50" s="246"/>
      <c r="I50" s="246"/>
      <c r="J50" s="247"/>
      <c r="K50" s="246"/>
      <c r="L50" s="247"/>
      <c r="M50" s="246"/>
      <c r="N50" s="248"/>
    </row>
    <row r="51" spans="1:14" x14ac:dyDescent="0.2">
      <c r="A51" s="244"/>
      <c r="B51" s="245"/>
      <c r="C51" s="475" t="s">
        <v>355</v>
      </c>
      <c r="D51" s="475"/>
      <c r="E51" s="475"/>
      <c r="F51" s="246" t="s">
        <v>321</v>
      </c>
      <c r="G51" s="246" t="s">
        <v>585</v>
      </c>
      <c r="H51" s="246"/>
      <c r="I51" s="246" t="s">
        <v>585</v>
      </c>
      <c r="J51" s="247"/>
      <c r="K51" s="246"/>
      <c r="L51" s="247"/>
      <c r="M51" s="246"/>
      <c r="N51" s="248"/>
    </row>
    <row r="52" spans="1:14" x14ac:dyDescent="0.2">
      <c r="A52" s="244"/>
      <c r="B52" s="245"/>
      <c r="C52" s="475" t="s">
        <v>356</v>
      </c>
      <c r="D52" s="475"/>
      <c r="E52" s="475"/>
      <c r="F52" s="246" t="s">
        <v>321</v>
      </c>
      <c r="G52" s="246" t="s">
        <v>331</v>
      </c>
      <c r="H52" s="246"/>
      <c r="I52" s="246" t="s">
        <v>331</v>
      </c>
      <c r="J52" s="247"/>
      <c r="K52" s="246"/>
      <c r="L52" s="247"/>
      <c r="M52" s="246"/>
      <c r="N52" s="248"/>
    </row>
    <row r="53" spans="1:14" x14ac:dyDescent="0.2">
      <c r="A53" s="252"/>
      <c r="B53" s="253"/>
      <c r="C53" s="478" t="s">
        <v>322</v>
      </c>
      <c r="D53" s="478"/>
      <c r="E53" s="478"/>
      <c r="F53" s="241"/>
      <c r="G53" s="241"/>
      <c r="H53" s="241"/>
      <c r="I53" s="241"/>
      <c r="J53" s="242"/>
      <c r="K53" s="241"/>
      <c r="L53" s="242">
        <v>0</v>
      </c>
      <c r="M53" s="249"/>
      <c r="N53" s="243">
        <v>0</v>
      </c>
    </row>
    <row r="54" spans="1:14" ht="22.5" x14ac:dyDescent="0.2">
      <c r="A54" s="239" t="s">
        <v>316</v>
      </c>
      <c r="B54" s="240" t="s">
        <v>586</v>
      </c>
      <c r="C54" s="478" t="s">
        <v>587</v>
      </c>
      <c r="D54" s="478"/>
      <c r="E54" s="478"/>
      <c r="F54" s="241" t="s">
        <v>463</v>
      </c>
      <c r="G54" s="241"/>
      <c r="H54" s="241"/>
      <c r="I54" s="241" t="s">
        <v>349</v>
      </c>
      <c r="J54" s="242"/>
      <c r="K54" s="241"/>
      <c r="L54" s="242"/>
      <c r="M54" s="241"/>
      <c r="N54" s="243"/>
    </row>
    <row r="55" spans="1:14" x14ac:dyDescent="0.2">
      <c r="A55" s="244"/>
      <c r="B55" s="245" t="s">
        <v>315</v>
      </c>
      <c r="C55" s="475" t="s">
        <v>25</v>
      </c>
      <c r="D55" s="475"/>
      <c r="E55" s="475"/>
      <c r="F55" s="246"/>
      <c r="G55" s="246"/>
      <c r="H55" s="246"/>
      <c r="I55" s="246"/>
      <c r="J55" s="247">
        <v>84.78</v>
      </c>
      <c r="K55" s="246"/>
      <c r="L55" s="247">
        <v>0</v>
      </c>
      <c r="M55" s="246" t="s">
        <v>400</v>
      </c>
      <c r="N55" s="248"/>
    </row>
    <row r="56" spans="1:14" x14ac:dyDescent="0.2">
      <c r="A56" s="244"/>
      <c r="B56" s="245" t="s">
        <v>316</v>
      </c>
      <c r="C56" s="475" t="s">
        <v>4</v>
      </c>
      <c r="D56" s="475"/>
      <c r="E56" s="475"/>
      <c r="F56" s="246"/>
      <c r="G56" s="246"/>
      <c r="H56" s="246"/>
      <c r="I56" s="246"/>
      <c r="J56" s="247">
        <v>119.33</v>
      </c>
      <c r="K56" s="246"/>
      <c r="L56" s="247">
        <v>0</v>
      </c>
      <c r="M56" s="246" t="s">
        <v>476</v>
      </c>
      <c r="N56" s="248"/>
    </row>
    <row r="57" spans="1:14" x14ac:dyDescent="0.2">
      <c r="A57" s="244"/>
      <c r="B57" s="245" t="s">
        <v>323</v>
      </c>
      <c r="C57" s="475" t="s">
        <v>325</v>
      </c>
      <c r="D57" s="475"/>
      <c r="E57" s="475"/>
      <c r="F57" s="246"/>
      <c r="G57" s="246"/>
      <c r="H57" s="246"/>
      <c r="I57" s="246"/>
      <c r="J57" s="247">
        <v>9.52</v>
      </c>
      <c r="K57" s="246"/>
      <c r="L57" s="247">
        <v>0</v>
      </c>
      <c r="M57" s="246" t="s">
        <v>400</v>
      </c>
      <c r="N57" s="248"/>
    </row>
    <row r="58" spans="1:14" x14ac:dyDescent="0.2">
      <c r="A58" s="244"/>
      <c r="B58" s="245" t="s">
        <v>324</v>
      </c>
      <c r="C58" s="475" t="s">
        <v>354</v>
      </c>
      <c r="D58" s="475"/>
      <c r="E58" s="475"/>
      <c r="F58" s="246"/>
      <c r="G58" s="246"/>
      <c r="H58" s="246"/>
      <c r="I58" s="246"/>
      <c r="J58" s="247">
        <v>3.77</v>
      </c>
      <c r="K58" s="246"/>
      <c r="L58" s="247">
        <v>0</v>
      </c>
      <c r="M58" s="246" t="s">
        <v>477</v>
      </c>
      <c r="N58" s="248"/>
    </row>
    <row r="59" spans="1:14" x14ac:dyDescent="0.2">
      <c r="A59" s="281"/>
      <c r="B59" s="282" t="s">
        <v>464</v>
      </c>
      <c r="C59" s="486" t="s">
        <v>358</v>
      </c>
      <c r="D59" s="486"/>
      <c r="E59" s="486"/>
      <c r="F59" s="283" t="s">
        <v>359</v>
      </c>
      <c r="G59" s="283" t="s">
        <v>349</v>
      </c>
      <c r="H59" s="283"/>
      <c r="I59" s="283" t="s">
        <v>349</v>
      </c>
      <c r="J59" s="245"/>
      <c r="K59" s="246"/>
      <c r="L59" s="247"/>
      <c r="M59" s="246"/>
      <c r="N59" s="284"/>
    </row>
    <row r="60" spans="1:14" x14ac:dyDescent="0.2">
      <c r="A60" s="281"/>
      <c r="B60" s="282" t="s">
        <v>465</v>
      </c>
      <c r="C60" s="486" t="s">
        <v>369</v>
      </c>
      <c r="D60" s="486"/>
      <c r="E60" s="486"/>
      <c r="F60" s="283" t="s">
        <v>359</v>
      </c>
      <c r="G60" s="283" t="s">
        <v>349</v>
      </c>
      <c r="H60" s="283"/>
      <c r="I60" s="283" t="s">
        <v>349</v>
      </c>
      <c r="J60" s="245"/>
      <c r="K60" s="246"/>
      <c r="L60" s="247"/>
      <c r="M60" s="246"/>
      <c r="N60" s="284"/>
    </row>
    <row r="61" spans="1:14" x14ac:dyDescent="0.2">
      <c r="A61" s="281"/>
      <c r="B61" s="282" t="s">
        <v>466</v>
      </c>
      <c r="C61" s="486" t="s">
        <v>401</v>
      </c>
      <c r="D61" s="486"/>
      <c r="E61" s="486"/>
      <c r="F61" s="283" t="s">
        <v>398</v>
      </c>
      <c r="G61" s="283" t="s">
        <v>349</v>
      </c>
      <c r="H61" s="283"/>
      <c r="I61" s="283" t="s">
        <v>349</v>
      </c>
      <c r="J61" s="245"/>
      <c r="K61" s="246"/>
      <c r="L61" s="247"/>
      <c r="M61" s="246"/>
      <c r="N61" s="284"/>
    </row>
    <row r="62" spans="1:14" x14ac:dyDescent="0.2">
      <c r="A62" s="281"/>
      <c r="B62" s="282" t="s">
        <v>467</v>
      </c>
      <c r="C62" s="486" t="s">
        <v>371</v>
      </c>
      <c r="D62" s="486"/>
      <c r="E62" s="486"/>
      <c r="F62" s="283" t="s">
        <v>363</v>
      </c>
      <c r="G62" s="283" t="s">
        <v>349</v>
      </c>
      <c r="H62" s="283"/>
      <c r="I62" s="283" t="s">
        <v>349</v>
      </c>
      <c r="J62" s="245"/>
      <c r="K62" s="246"/>
      <c r="L62" s="247"/>
      <c r="M62" s="246"/>
      <c r="N62" s="284"/>
    </row>
    <row r="63" spans="1:14" x14ac:dyDescent="0.2">
      <c r="A63" s="281"/>
      <c r="B63" s="282" t="s">
        <v>468</v>
      </c>
      <c r="C63" s="486" t="s">
        <v>370</v>
      </c>
      <c r="D63" s="486"/>
      <c r="E63" s="486"/>
      <c r="F63" s="283" t="s">
        <v>363</v>
      </c>
      <c r="G63" s="283" t="s">
        <v>349</v>
      </c>
      <c r="H63" s="283"/>
      <c r="I63" s="283" t="s">
        <v>349</v>
      </c>
      <c r="J63" s="245"/>
      <c r="K63" s="246"/>
      <c r="L63" s="247"/>
      <c r="M63" s="246"/>
      <c r="N63" s="284"/>
    </row>
    <row r="64" spans="1:14" x14ac:dyDescent="0.2">
      <c r="A64" s="281"/>
      <c r="B64" s="282" t="s">
        <v>588</v>
      </c>
      <c r="C64" s="486" t="s">
        <v>589</v>
      </c>
      <c r="D64" s="486"/>
      <c r="E64" s="486"/>
      <c r="F64" s="283" t="s">
        <v>359</v>
      </c>
      <c r="G64" s="283" t="s">
        <v>349</v>
      </c>
      <c r="H64" s="283"/>
      <c r="I64" s="283" t="s">
        <v>349</v>
      </c>
      <c r="J64" s="245"/>
      <c r="K64" s="246"/>
      <c r="L64" s="247"/>
      <c r="M64" s="246"/>
      <c r="N64" s="284"/>
    </row>
    <row r="65" spans="1:14" x14ac:dyDescent="0.2">
      <c r="A65" s="244"/>
      <c r="B65" s="245"/>
      <c r="C65" s="475" t="s">
        <v>317</v>
      </c>
      <c r="D65" s="475"/>
      <c r="E65" s="475"/>
      <c r="F65" s="246" t="s">
        <v>318</v>
      </c>
      <c r="G65" s="246" t="s">
        <v>590</v>
      </c>
      <c r="H65" s="246"/>
      <c r="I65" s="246"/>
      <c r="J65" s="247"/>
      <c r="K65" s="246"/>
      <c r="L65" s="247"/>
      <c r="M65" s="246"/>
      <c r="N65" s="248"/>
    </row>
    <row r="66" spans="1:14" x14ac:dyDescent="0.2">
      <c r="A66" s="244"/>
      <c r="B66" s="245"/>
      <c r="C66" s="475" t="s">
        <v>326</v>
      </c>
      <c r="D66" s="475"/>
      <c r="E66" s="475"/>
      <c r="F66" s="246" t="s">
        <v>318</v>
      </c>
      <c r="G66" s="246" t="s">
        <v>591</v>
      </c>
      <c r="H66" s="246"/>
      <c r="I66" s="246"/>
      <c r="J66" s="247"/>
      <c r="K66" s="246"/>
      <c r="L66" s="247"/>
      <c r="M66" s="246"/>
      <c r="N66" s="248"/>
    </row>
    <row r="67" spans="1:14" x14ac:dyDescent="0.2">
      <c r="A67" s="244"/>
      <c r="B67" s="245"/>
      <c r="C67" s="485" t="s">
        <v>319</v>
      </c>
      <c r="D67" s="485"/>
      <c r="E67" s="485"/>
      <c r="F67" s="249"/>
      <c r="G67" s="249"/>
      <c r="H67" s="249"/>
      <c r="I67" s="249"/>
      <c r="J67" s="250">
        <v>207.88</v>
      </c>
      <c r="K67" s="249"/>
      <c r="L67" s="250"/>
      <c r="M67" s="249"/>
      <c r="N67" s="251"/>
    </row>
    <row r="68" spans="1:14" x14ac:dyDescent="0.2">
      <c r="A68" s="244"/>
      <c r="B68" s="245"/>
      <c r="C68" s="475" t="s">
        <v>320</v>
      </c>
      <c r="D68" s="475"/>
      <c r="E68" s="475"/>
      <c r="F68" s="246"/>
      <c r="G68" s="246"/>
      <c r="H68" s="246"/>
      <c r="I68" s="246"/>
      <c r="J68" s="247"/>
      <c r="K68" s="246"/>
      <c r="L68" s="247"/>
      <c r="M68" s="246"/>
      <c r="N68" s="248"/>
    </row>
    <row r="69" spans="1:14" x14ac:dyDescent="0.2">
      <c r="A69" s="244"/>
      <c r="B69" s="245"/>
      <c r="C69" s="475" t="s">
        <v>355</v>
      </c>
      <c r="D69" s="475"/>
      <c r="E69" s="475"/>
      <c r="F69" s="246" t="s">
        <v>321</v>
      </c>
      <c r="G69" s="246" t="s">
        <v>585</v>
      </c>
      <c r="H69" s="246"/>
      <c r="I69" s="246" t="s">
        <v>585</v>
      </c>
      <c r="J69" s="247"/>
      <c r="K69" s="246"/>
      <c r="L69" s="247"/>
      <c r="M69" s="246"/>
      <c r="N69" s="248"/>
    </row>
    <row r="70" spans="1:14" x14ac:dyDescent="0.2">
      <c r="A70" s="244"/>
      <c r="B70" s="245"/>
      <c r="C70" s="475" t="s">
        <v>356</v>
      </c>
      <c r="D70" s="475"/>
      <c r="E70" s="475"/>
      <c r="F70" s="246" t="s">
        <v>321</v>
      </c>
      <c r="G70" s="246" t="s">
        <v>331</v>
      </c>
      <c r="H70" s="246"/>
      <c r="I70" s="246" t="s">
        <v>331</v>
      </c>
      <c r="J70" s="247"/>
      <c r="K70" s="246"/>
      <c r="L70" s="247"/>
      <c r="M70" s="246"/>
      <c r="N70" s="248"/>
    </row>
    <row r="71" spans="1:14" x14ac:dyDescent="0.2">
      <c r="A71" s="252"/>
      <c r="B71" s="253"/>
      <c r="C71" s="478" t="s">
        <v>322</v>
      </c>
      <c r="D71" s="478"/>
      <c r="E71" s="478"/>
      <c r="F71" s="241"/>
      <c r="G71" s="241"/>
      <c r="H71" s="241"/>
      <c r="I71" s="241"/>
      <c r="J71" s="242"/>
      <c r="K71" s="241"/>
      <c r="L71" s="242">
        <v>0</v>
      </c>
      <c r="M71" s="249"/>
      <c r="N71" s="243">
        <v>0</v>
      </c>
    </row>
    <row r="72" spans="1:14" ht="22.5" x14ac:dyDescent="0.2">
      <c r="A72" s="239" t="s">
        <v>323</v>
      </c>
      <c r="B72" s="240" t="s">
        <v>462</v>
      </c>
      <c r="C72" s="478" t="s">
        <v>592</v>
      </c>
      <c r="D72" s="478"/>
      <c r="E72" s="478"/>
      <c r="F72" s="241" t="s">
        <v>463</v>
      </c>
      <c r="G72" s="241"/>
      <c r="H72" s="241"/>
      <c r="I72" s="241" t="s">
        <v>315</v>
      </c>
      <c r="J72" s="242"/>
      <c r="K72" s="241"/>
      <c r="L72" s="242"/>
      <c r="M72" s="241"/>
      <c r="N72" s="243"/>
    </row>
    <row r="73" spans="1:14" x14ac:dyDescent="0.2">
      <c r="A73" s="244"/>
      <c r="B73" s="245" t="s">
        <v>315</v>
      </c>
      <c r="C73" s="475" t="s">
        <v>25</v>
      </c>
      <c r="D73" s="475"/>
      <c r="E73" s="475"/>
      <c r="F73" s="246"/>
      <c r="G73" s="246"/>
      <c r="H73" s="246"/>
      <c r="I73" s="246"/>
      <c r="J73" s="247">
        <v>39.6</v>
      </c>
      <c r="K73" s="246"/>
      <c r="L73" s="247">
        <v>39.6</v>
      </c>
      <c r="M73" s="246" t="s">
        <v>400</v>
      </c>
      <c r="N73" s="248">
        <v>1265</v>
      </c>
    </row>
    <row r="74" spans="1:14" x14ac:dyDescent="0.2">
      <c r="A74" s="244"/>
      <c r="B74" s="245" t="s">
        <v>316</v>
      </c>
      <c r="C74" s="475" t="s">
        <v>4</v>
      </c>
      <c r="D74" s="475"/>
      <c r="E74" s="475"/>
      <c r="F74" s="246"/>
      <c r="G74" s="246"/>
      <c r="H74" s="246"/>
      <c r="I74" s="246"/>
      <c r="J74" s="247">
        <v>112.53</v>
      </c>
      <c r="K74" s="246"/>
      <c r="L74" s="247">
        <v>112.53</v>
      </c>
      <c r="M74" s="246" t="s">
        <v>476</v>
      </c>
      <c r="N74" s="248">
        <v>803</v>
      </c>
    </row>
    <row r="75" spans="1:14" x14ac:dyDescent="0.2">
      <c r="A75" s="244"/>
      <c r="B75" s="245" t="s">
        <v>323</v>
      </c>
      <c r="C75" s="475" t="s">
        <v>325</v>
      </c>
      <c r="D75" s="475"/>
      <c r="E75" s="475"/>
      <c r="F75" s="246"/>
      <c r="G75" s="246"/>
      <c r="H75" s="246"/>
      <c r="I75" s="246"/>
      <c r="J75" s="247">
        <v>10.42</v>
      </c>
      <c r="K75" s="246"/>
      <c r="L75" s="247">
        <v>10.42</v>
      </c>
      <c r="M75" s="246" t="s">
        <v>400</v>
      </c>
      <c r="N75" s="248">
        <v>333</v>
      </c>
    </row>
    <row r="76" spans="1:14" x14ac:dyDescent="0.2">
      <c r="A76" s="244"/>
      <c r="B76" s="245" t="s">
        <v>324</v>
      </c>
      <c r="C76" s="475" t="s">
        <v>354</v>
      </c>
      <c r="D76" s="475"/>
      <c r="E76" s="475"/>
      <c r="F76" s="246"/>
      <c r="G76" s="246"/>
      <c r="H76" s="246"/>
      <c r="I76" s="246"/>
      <c r="J76" s="247">
        <v>3.65</v>
      </c>
      <c r="K76" s="246"/>
      <c r="L76" s="247">
        <v>3.65</v>
      </c>
      <c r="M76" s="246" t="s">
        <v>477</v>
      </c>
      <c r="N76" s="248">
        <v>19</v>
      </c>
    </row>
    <row r="77" spans="1:14" x14ac:dyDescent="0.2">
      <c r="A77" s="281"/>
      <c r="B77" s="282" t="s">
        <v>464</v>
      </c>
      <c r="C77" s="486" t="s">
        <v>358</v>
      </c>
      <c r="D77" s="486"/>
      <c r="E77" s="486"/>
      <c r="F77" s="283" t="s">
        <v>359</v>
      </c>
      <c r="G77" s="283" t="s">
        <v>349</v>
      </c>
      <c r="H77" s="283"/>
      <c r="I77" s="283" t="s">
        <v>349</v>
      </c>
      <c r="J77" s="245"/>
      <c r="K77" s="246"/>
      <c r="L77" s="247"/>
      <c r="M77" s="246"/>
      <c r="N77" s="284"/>
    </row>
    <row r="78" spans="1:14" x14ac:dyDescent="0.2">
      <c r="A78" s="281"/>
      <c r="B78" s="282" t="s">
        <v>465</v>
      </c>
      <c r="C78" s="486" t="s">
        <v>369</v>
      </c>
      <c r="D78" s="486"/>
      <c r="E78" s="486"/>
      <c r="F78" s="283" t="s">
        <v>359</v>
      </c>
      <c r="G78" s="283" t="s">
        <v>349</v>
      </c>
      <c r="H78" s="283"/>
      <c r="I78" s="283" t="s">
        <v>349</v>
      </c>
      <c r="J78" s="245"/>
      <c r="K78" s="246"/>
      <c r="L78" s="247"/>
      <c r="M78" s="246"/>
      <c r="N78" s="284"/>
    </row>
    <row r="79" spans="1:14" x14ac:dyDescent="0.2">
      <c r="A79" s="281"/>
      <c r="B79" s="282" t="s">
        <v>466</v>
      </c>
      <c r="C79" s="486" t="s">
        <v>401</v>
      </c>
      <c r="D79" s="486"/>
      <c r="E79" s="486"/>
      <c r="F79" s="283" t="s">
        <v>398</v>
      </c>
      <c r="G79" s="283" t="s">
        <v>349</v>
      </c>
      <c r="H79" s="283"/>
      <c r="I79" s="283" t="s">
        <v>349</v>
      </c>
      <c r="J79" s="245"/>
      <c r="K79" s="246"/>
      <c r="L79" s="247"/>
      <c r="M79" s="246"/>
      <c r="N79" s="284"/>
    </row>
    <row r="80" spans="1:14" x14ac:dyDescent="0.2">
      <c r="A80" s="281"/>
      <c r="B80" s="282" t="s">
        <v>467</v>
      </c>
      <c r="C80" s="486" t="s">
        <v>371</v>
      </c>
      <c r="D80" s="486"/>
      <c r="E80" s="486"/>
      <c r="F80" s="283" t="s">
        <v>363</v>
      </c>
      <c r="G80" s="283" t="s">
        <v>349</v>
      </c>
      <c r="H80" s="283"/>
      <c r="I80" s="283" t="s">
        <v>349</v>
      </c>
      <c r="J80" s="245"/>
      <c r="K80" s="246"/>
      <c r="L80" s="247"/>
      <c r="M80" s="246"/>
      <c r="N80" s="284"/>
    </row>
    <row r="81" spans="1:14" x14ac:dyDescent="0.2">
      <c r="A81" s="281"/>
      <c r="B81" s="282" t="s">
        <v>468</v>
      </c>
      <c r="C81" s="486" t="s">
        <v>370</v>
      </c>
      <c r="D81" s="486"/>
      <c r="E81" s="486"/>
      <c r="F81" s="283" t="s">
        <v>363</v>
      </c>
      <c r="G81" s="283" t="s">
        <v>349</v>
      </c>
      <c r="H81" s="283"/>
      <c r="I81" s="283" t="s">
        <v>349</v>
      </c>
      <c r="J81" s="245"/>
      <c r="K81" s="246"/>
      <c r="L81" s="247"/>
      <c r="M81" s="246"/>
      <c r="N81" s="284"/>
    </row>
    <row r="82" spans="1:14" x14ac:dyDescent="0.2">
      <c r="A82" s="244"/>
      <c r="B82" s="245"/>
      <c r="C82" s="475" t="s">
        <v>317</v>
      </c>
      <c r="D82" s="475"/>
      <c r="E82" s="475"/>
      <c r="F82" s="246" t="s">
        <v>318</v>
      </c>
      <c r="G82" s="246" t="s">
        <v>469</v>
      </c>
      <c r="H82" s="246"/>
      <c r="I82" s="246" t="s">
        <v>469</v>
      </c>
      <c r="J82" s="247"/>
      <c r="K82" s="246"/>
      <c r="L82" s="247"/>
      <c r="M82" s="246"/>
      <c r="N82" s="248"/>
    </row>
    <row r="83" spans="1:14" x14ac:dyDescent="0.2">
      <c r="A83" s="244"/>
      <c r="B83" s="245"/>
      <c r="C83" s="475" t="s">
        <v>326</v>
      </c>
      <c r="D83" s="475"/>
      <c r="E83" s="475"/>
      <c r="F83" s="246" t="s">
        <v>318</v>
      </c>
      <c r="G83" s="246" t="s">
        <v>470</v>
      </c>
      <c r="H83" s="246"/>
      <c r="I83" s="246" t="s">
        <v>470</v>
      </c>
      <c r="J83" s="247"/>
      <c r="K83" s="246"/>
      <c r="L83" s="247"/>
      <c r="M83" s="246"/>
      <c r="N83" s="248"/>
    </row>
    <row r="84" spans="1:14" x14ac:dyDescent="0.2">
      <c r="A84" s="244"/>
      <c r="B84" s="245"/>
      <c r="C84" s="485" t="s">
        <v>319</v>
      </c>
      <c r="D84" s="485"/>
      <c r="E84" s="485"/>
      <c r="F84" s="249"/>
      <c r="G84" s="249"/>
      <c r="H84" s="249"/>
      <c r="I84" s="249"/>
      <c r="J84" s="250">
        <v>155.78</v>
      </c>
      <c r="K84" s="249"/>
      <c r="L84" s="250">
        <v>155.78</v>
      </c>
      <c r="M84" s="249"/>
      <c r="N84" s="251"/>
    </row>
    <row r="85" spans="1:14" x14ac:dyDescent="0.2">
      <c r="A85" s="244"/>
      <c r="B85" s="245"/>
      <c r="C85" s="475" t="s">
        <v>320</v>
      </c>
      <c r="D85" s="475"/>
      <c r="E85" s="475"/>
      <c r="F85" s="246"/>
      <c r="G85" s="246"/>
      <c r="H85" s="246"/>
      <c r="I85" s="246"/>
      <c r="J85" s="247"/>
      <c r="K85" s="246"/>
      <c r="L85" s="247">
        <v>50.02</v>
      </c>
      <c r="M85" s="246"/>
      <c r="N85" s="248">
        <v>1598</v>
      </c>
    </row>
    <row r="86" spans="1:14" x14ac:dyDescent="0.2">
      <c r="A86" s="244"/>
      <c r="B86" s="245"/>
      <c r="C86" s="475" t="s">
        <v>355</v>
      </c>
      <c r="D86" s="475"/>
      <c r="E86" s="475"/>
      <c r="F86" s="246" t="s">
        <v>321</v>
      </c>
      <c r="G86" s="246" t="s">
        <v>585</v>
      </c>
      <c r="H86" s="246"/>
      <c r="I86" s="246" t="s">
        <v>585</v>
      </c>
      <c r="J86" s="247"/>
      <c r="K86" s="246"/>
      <c r="L86" s="247">
        <v>52.52</v>
      </c>
      <c r="M86" s="246"/>
      <c r="N86" s="248">
        <v>1678</v>
      </c>
    </row>
    <row r="87" spans="1:14" x14ac:dyDescent="0.2">
      <c r="A87" s="244"/>
      <c r="B87" s="245"/>
      <c r="C87" s="475" t="s">
        <v>356</v>
      </c>
      <c r="D87" s="475"/>
      <c r="E87" s="475"/>
      <c r="F87" s="246" t="s">
        <v>321</v>
      </c>
      <c r="G87" s="246" t="s">
        <v>331</v>
      </c>
      <c r="H87" s="246"/>
      <c r="I87" s="246" t="s">
        <v>331</v>
      </c>
      <c r="J87" s="247"/>
      <c r="K87" s="246"/>
      <c r="L87" s="247">
        <v>30.01</v>
      </c>
      <c r="M87" s="246"/>
      <c r="N87" s="248">
        <v>959</v>
      </c>
    </row>
    <row r="88" spans="1:14" x14ac:dyDescent="0.2">
      <c r="A88" s="252"/>
      <c r="B88" s="253"/>
      <c r="C88" s="478" t="s">
        <v>322</v>
      </c>
      <c r="D88" s="478"/>
      <c r="E88" s="478"/>
      <c r="F88" s="241"/>
      <c r="G88" s="241"/>
      <c r="H88" s="241"/>
      <c r="I88" s="241"/>
      <c r="J88" s="242"/>
      <c r="K88" s="241"/>
      <c r="L88" s="242">
        <v>238.31</v>
      </c>
      <c r="M88" s="249"/>
      <c r="N88" s="243">
        <v>4724</v>
      </c>
    </row>
    <row r="89" spans="1:14" x14ac:dyDescent="0.2">
      <c r="A89" s="479" t="s">
        <v>593</v>
      </c>
      <c r="B89" s="480"/>
      <c r="C89" s="480"/>
      <c r="D89" s="480"/>
      <c r="E89" s="480"/>
      <c r="F89" s="480"/>
      <c r="G89" s="480"/>
      <c r="H89" s="480"/>
      <c r="I89" s="480"/>
      <c r="J89" s="480"/>
      <c r="K89" s="480"/>
      <c r="L89" s="480"/>
      <c r="M89" s="480"/>
      <c r="N89" s="481"/>
    </row>
    <row r="90" spans="1:14" ht="33.75" x14ac:dyDescent="0.2">
      <c r="A90" s="239" t="s">
        <v>324</v>
      </c>
      <c r="B90" s="240" t="s">
        <v>594</v>
      </c>
      <c r="C90" s="478" t="s">
        <v>595</v>
      </c>
      <c r="D90" s="478"/>
      <c r="E90" s="478"/>
      <c r="F90" s="241" t="s">
        <v>596</v>
      </c>
      <c r="G90" s="241"/>
      <c r="H90" s="241"/>
      <c r="I90" s="241" t="s">
        <v>597</v>
      </c>
      <c r="J90" s="242"/>
      <c r="K90" s="241"/>
      <c r="L90" s="242"/>
      <c r="M90" s="241"/>
      <c r="N90" s="243"/>
    </row>
    <row r="91" spans="1:14" x14ac:dyDescent="0.2">
      <c r="A91" s="244"/>
      <c r="B91" s="245" t="s">
        <v>315</v>
      </c>
      <c r="C91" s="475" t="s">
        <v>25</v>
      </c>
      <c r="D91" s="475"/>
      <c r="E91" s="475"/>
      <c r="F91" s="246"/>
      <c r="G91" s="246"/>
      <c r="H91" s="246"/>
      <c r="I91" s="246"/>
      <c r="J91" s="247">
        <v>7.14</v>
      </c>
      <c r="K91" s="246"/>
      <c r="L91" s="247">
        <v>305.02</v>
      </c>
      <c r="M91" s="246" t="s">
        <v>400</v>
      </c>
      <c r="N91" s="248">
        <v>9742</v>
      </c>
    </row>
    <row r="92" spans="1:14" x14ac:dyDescent="0.2">
      <c r="A92" s="244"/>
      <c r="B92" s="245" t="s">
        <v>316</v>
      </c>
      <c r="C92" s="475" t="s">
        <v>4</v>
      </c>
      <c r="D92" s="475"/>
      <c r="E92" s="475"/>
      <c r="F92" s="246"/>
      <c r="G92" s="246"/>
      <c r="H92" s="246"/>
      <c r="I92" s="246"/>
      <c r="J92" s="247">
        <v>117.97</v>
      </c>
      <c r="K92" s="246"/>
      <c r="L92" s="247">
        <v>5039.68</v>
      </c>
      <c r="M92" s="246" t="s">
        <v>476</v>
      </c>
      <c r="N92" s="248">
        <v>35983</v>
      </c>
    </row>
    <row r="93" spans="1:14" x14ac:dyDescent="0.2">
      <c r="A93" s="244"/>
      <c r="B93" s="245" t="s">
        <v>323</v>
      </c>
      <c r="C93" s="475" t="s">
        <v>325</v>
      </c>
      <c r="D93" s="475"/>
      <c r="E93" s="475"/>
      <c r="F93" s="246"/>
      <c r="G93" s="246"/>
      <c r="H93" s="246"/>
      <c r="I93" s="246"/>
      <c r="J93" s="247">
        <v>6.55</v>
      </c>
      <c r="K93" s="246"/>
      <c r="L93" s="247">
        <v>279.82</v>
      </c>
      <c r="M93" s="246" t="s">
        <v>400</v>
      </c>
      <c r="N93" s="248">
        <v>8937</v>
      </c>
    </row>
    <row r="94" spans="1:14" x14ac:dyDescent="0.2">
      <c r="A94" s="244"/>
      <c r="B94" s="245" t="s">
        <v>324</v>
      </c>
      <c r="C94" s="475" t="s">
        <v>354</v>
      </c>
      <c r="D94" s="475"/>
      <c r="E94" s="475"/>
      <c r="F94" s="246"/>
      <c r="G94" s="246"/>
      <c r="H94" s="246"/>
      <c r="I94" s="246"/>
      <c r="J94" s="247">
        <v>20.64</v>
      </c>
      <c r="K94" s="246"/>
      <c r="L94" s="247">
        <v>13.67</v>
      </c>
      <c r="M94" s="246" t="s">
        <v>477</v>
      </c>
      <c r="N94" s="248">
        <v>69</v>
      </c>
    </row>
    <row r="95" spans="1:14" x14ac:dyDescent="0.2">
      <c r="A95" s="244"/>
      <c r="B95" s="245"/>
      <c r="C95" s="475" t="s">
        <v>317</v>
      </c>
      <c r="D95" s="475"/>
      <c r="E95" s="475"/>
      <c r="F95" s="246" t="s">
        <v>318</v>
      </c>
      <c r="G95" s="246" t="s">
        <v>459</v>
      </c>
      <c r="H95" s="246"/>
      <c r="I95" s="246" t="s">
        <v>598</v>
      </c>
      <c r="J95" s="247"/>
      <c r="K95" s="246"/>
      <c r="L95" s="247"/>
      <c r="M95" s="246"/>
      <c r="N95" s="248"/>
    </row>
    <row r="96" spans="1:14" x14ac:dyDescent="0.2">
      <c r="A96" s="244"/>
      <c r="B96" s="245"/>
      <c r="C96" s="475" t="s">
        <v>326</v>
      </c>
      <c r="D96" s="475"/>
      <c r="E96" s="475"/>
      <c r="F96" s="246" t="s">
        <v>318</v>
      </c>
      <c r="G96" s="246" t="s">
        <v>599</v>
      </c>
      <c r="H96" s="246"/>
      <c r="I96" s="246" t="s">
        <v>600</v>
      </c>
      <c r="J96" s="247"/>
      <c r="K96" s="246"/>
      <c r="L96" s="247"/>
      <c r="M96" s="246"/>
      <c r="N96" s="248"/>
    </row>
    <row r="97" spans="1:14" x14ac:dyDescent="0.2">
      <c r="A97" s="244"/>
      <c r="B97" s="245"/>
      <c r="C97" s="485" t="s">
        <v>319</v>
      </c>
      <c r="D97" s="485"/>
      <c r="E97" s="485"/>
      <c r="F97" s="249"/>
      <c r="G97" s="249"/>
      <c r="H97" s="249"/>
      <c r="I97" s="249"/>
      <c r="J97" s="250">
        <v>125.43</v>
      </c>
      <c r="K97" s="249"/>
      <c r="L97" s="250">
        <v>5358.37</v>
      </c>
      <c r="M97" s="249"/>
      <c r="N97" s="251"/>
    </row>
    <row r="98" spans="1:14" x14ac:dyDescent="0.2">
      <c r="A98" s="244"/>
      <c r="B98" s="245"/>
      <c r="C98" s="475" t="s">
        <v>320</v>
      </c>
      <c r="D98" s="475"/>
      <c r="E98" s="475"/>
      <c r="F98" s="246"/>
      <c r="G98" s="246"/>
      <c r="H98" s="246"/>
      <c r="I98" s="246"/>
      <c r="J98" s="247"/>
      <c r="K98" s="246"/>
      <c r="L98" s="247">
        <v>584.84</v>
      </c>
      <c r="M98" s="246"/>
      <c r="N98" s="248">
        <v>18679</v>
      </c>
    </row>
    <row r="99" spans="1:14" x14ac:dyDescent="0.2">
      <c r="A99" s="244"/>
      <c r="B99" s="245"/>
      <c r="C99" s="475" t="s">
        <v>355</v>
      </c>
      <c r="D99" s="475"/>
      <c r="E99" s="475"/>
      <c r="F99" s="246" t="s">
        <v>321</v>
      </c>
      <c r="G99" s="246" t="s">
        <v>585</v>
      </c>
      <c r="H99" s="246"/>
      <c r="I99" s="246" t="s">
        <v>585</v>
      </c>
      <c r="J99" s="247"/>
      <c r="K99" s="246"/>
      <c r="L99" s="247">
        <v>614.08000000000004</v>
      </c>
      <c r="M99" s="246"/>
      <c r="N99" s="248">
        <v>19613</v>
      </c>
    </row>
    <row r="100" spans="1:14" x14ac:dyDescent="0.2">
      <c r="A100" s="244"/>
      <c r="B100" s="245"/>
      <c r="C100" s="475" t="s">
        <v>356</v>
      </c>
      <c r="D100" s="475"/>
      <c r="E100" s="475"/>
      <c r="F100" s="246" t="s">
        <v>321</v>
      </c>
      <c r="G100" s="246" t="s">
        <v>331</v>
      </c>
      <c r="H100" s="246"/>
      <c r="I100" s="246" t="s">
        <v>331</v>
      </c>
      <c r="J100" s="247"/>
      <c r="K100" s="246"/>
      <c r="L100" s="247">
        <v>350.9</v>
      </c>
      <c r="M100" s="246"/>
      <c r="N100" s="248">
        <v>11207</v>
      </c>
    </row>
    <row r="101" spans="1:14" x14ac:dyDescent="0.2">
      <c r="A101" s="252"/>
      <c r="B101" s="253"/>
      <c r="C101" s="478" t="s">
        <v>322</v>
      </c>
      <c r="D101" s="478"/>
      <c r="E101" s="478"/>
      <c r="F101" s="241"/>
      <c r="G101" s="241"/>
      <c r="H101" s="241"/>
      <c r="I101" s="241"/>
      <c r="J101" s="242"/>
      <c r="K101" s="241"/>
      <c r="L101" s="242">
        <v>6323.35</v>
      </c>
      <c r="M101" s="249"/>
      <c r="N101" s="243">
        <v>76614</v>
      </c>
    </row>
    <row r="102" spans="1:14" ht="45" x14ac:dyDescent="0.2">
      <c r="A102" s="239" t="s">
        <v>327</v>
      </c>
      <c r="B102" s="240" t="s">
        <v>601</v>
      </c>
      <c r="C102" s="478" t="s">
        <v>602</v>
      </c>
      <c r="D102" s="478"/>
      <c r="E102" s="478"/>
      <c r="F102" s="241" t="s">
        <v>603</v>
      </c>
      <c r="G102" s="241"/>
      <c r="H102" s="241"/>
      <c r="I102" s="241" t="s">
        <v>604</v>
      </c>
      <c r="J102" s="242"/>
      <c r="K102" s="241"/>
      <c r="L102" s="242"/>
      <c r="M102" s="241"/>
      <c r="N102" s="243"/>
    </row>
    <row r="103" spans="1:14" x14ac:dyDescent="0.2">
      <c r="A103" s="244"/>
      <c r="B103" s="245" t="s">
        <v>315</v>
      </c>
      <c r="C103" s="475" t="s">
        <v>25</v>
      </c>
      <c r="D103" s="475"/>
      <c r="E103" s="475"/>
      <c r="F103" s="246"/>
      <c r="G103" s="246"/>
      <c r="H103" s="246"/>
      <c r="I103" s="246"/>
      <c r="J103" s="247">
        <v>89.78</v>
      </c>
      <c r="K103" s="246"/>
      <c r="L103" s="247">
        <v>84.38</v>
      </c>
      <c r="M103" s="246" t="s">
        <v>400</v>
      </c>
      <c r="N103" s="248">
        <v>2695</v>
      </c>
    </row>
    <row r="104" spans="1:14" x14ac:dyDescent="0.2">
      <c r="A104" s="244"/>
      <c r="B104" s="245" t="s">
        <v>316</v>
      </c>
      <c r="C104" s="475" t="s">
        <v>4</v>
      </c>
      <c r="D104" s="475"/>
      <c r="E104" s="475"/>
      <c r="F104" s="246"/>
      <c r="G104" s="246"/>
      <c r="H104" s="246"/>
      <c r="I104" s="246"/>
      <c r="J104" s="247">
        <v>478.62</v>
      </c>
      <c r="K104" s="246"/>
      <c r="L104" s="247">
        <v>449.83</v>
      </c>
      <c r="M104" s="246" t="s">
        <v>476</v>
      </c>
      <c r="N104" s="248">
        <v>3212</v>
      </c>
    </row>
    <row r="105" spans="1:14" x14ac:dyDescent="0.2">
      <c r="A105" s="244"/>
      <c r="B105" s="245" t="s">
        <v>323</v>
      </c>
      <c r="C105" s="475" t="s">
        <v>325</v>
      </c>
      <c r="D105" s="475"/>
      <c r="E105" s="475"/>
      <c r="F105" s="246"/>
      <c r="G105" s="246"/>
      <c r="H105" s="246"/>
      <c r="I105" s="246"/>
      <c r="J105" s="247">
        <v>36.630000000000003</v>
      </c>
      <c r="K105" s="246"/>
      <c r="L105" s="247">
        <v>34.43</v>
      </c>
      <c r="M105" s="246" t="s">
        <v>400</v>
      </c>
      <c r="N105" s="248">
        <v>1100</v>
      </c>
    </row>
    <row r="106" spans="1:14" x14ac:dyDescent="0.2">
      <c r="A106" s="244"/>
      <c r="B106" s="245" t="s">
        <v>324</v>
      </c>
      <c r="C106" s="475" t="s">
        <v>354</v>
      </c>
      <c r="D106" s="475"/>
      <c r="E106" s="475"/>
      <c r="F106" s="246"/>
      <c r="G106" s="246"/>
      <c r="H106" s="246"/>
      <c r="I106" s="246"/>
      <c r="J106" s="247">
        <v>366.82</v>
      </c>
      <c r="K106" s="246"/>
      <c r="L106" s="247">
        <v>1.01</v>
      </c>
      <c r="M106" s="246" t="s">
        <v>477</v>
      </c>
      <c r="N106" s="248">
        <v>5</v>
      </c>
    </row>
    <row r="107" spans="1:14" x14ac:dyDescent="0.2">
      <c r="A107" s="244"/>
      <c r="B107" s="245"/>
      <c r="C107" s="475" t="s">
        <v>317</v>
      </c>
      <c r="D107" s="475"/>
      <c r="E107" s="475"/>
      <c r="F107" s="246" t="s">
        <v>318</v>
      </c>
      <c r="G107" s="246" t="s">
        <v>605</v>
      </c>
      <c r="H107" s="246"/>
      <c r="I107" s="246" t="s">
        <v>606</v>
      </c>
      <c r="J107" s="247"/>
      <c r="K107" s="246"/>
      <c r="L107" s="247"/>
      <c r="M107" s="246"/>
      <c r="N107" s="248"/>
    </row>
    <row r="108" spans="1:14" x14ac:dyDescent="0.2">
      <c r="A108" s="244"/>
      <c r="B108" s="245"/>
      <c r="C108" s="475" t="s">
        <v>326</v>
      </c>
      <c r="D108" s="475"/>
      <c r="E108" s="475"/>
      <c r="F108" s="246" t="s">
        <v>318</v>
      </c>
      <c r="G108" s="246" t="s">
        <v>607</v>
      </c>
      <c r="H108" s="246"/>
      <c r="I108" s="246" t="s">
        <v>608</v>
      </c>
      <c r="J108" s="247"/>
      <c r="K108" s="246"/>
      <c r="L108" s="247"/>
      <c r="M108" s="246"/>
      <c r="N108" s="248"/>
    </row>
    <row r="109" spans="1:14" x14ac:dyDescent="0.2">
      <c r="A109" s="244"/>
      <c r="B109" s="245"/>
      <c r="C109" s="485" t="s">
        <v>319</v>
      </c>
      <c r="D109" s="485"/>
      <c r="E109" s="485"/>
      <c r="F109" s="249"/>
      <c r="G109" s="249"/>
      <c r="H109" s="249"/>
      <c r="I109" s="249"/>
      <c r="J109" s="250">
        <v>569.47</v>
      </c>
      <c r="K109" s="249"/>
      <c r="L109" s="250">
        <v>535.22</v>
      </c>
      <c r="M109" s="249"/>
      <c r="N109" s="251"/>
    </row>
    <row r="110" spans="1:14" x14ac:dyDescent="0.2">
      <c r="A110" s="244"/>
      <c r="B110" s="245"/>
      <c r="C110" s="475" t="s">
        <v>320</v>
      </c>
      <c r="D110" s="475"/>
      <c r="E110" s="475"/>
      <c r="F110" s="246"/>
      <c r="G110" s="246"/>
      <c r="H110" s="246"/>
      <c r="I110" s="246"/>
      <c r="J110" s="247"/>
      <c r="K110" s="246"/>
      <c r="L110" s="247">
        <v>118.81</v>
      </c>
      <c r="M110" s="246"/>
      <c r="N110" s="248">
        <v>3795</v>
      </c>
    </row>
    <row r="111" spans="1:14" x14ac:dyDescent="0.2">
      <c r="A111" s="244"/>
      <c r="B111" s="245"/>
      <c r="C111" s="475" t="s">
        <v>355</v>
      </c>
      <c r="D111" s="475"/>
      <c r="E111" s="475"/>
      <c r="F111" s="246" t="s">
        <v>321</v>
      </c>
      <c r="G111" s="246" t="s">
        <v>585</v>
      </c>
      <c r="H111" s="246"/>
      <c r="I111" s="246" t="s">
        <v>585</v>
      </c>
      <c r="J111" s="247"/>
      <c r="K111" s="246"/>
      <c r="L111" s="247">
        <v>124.75</v>
      </c>
      <c r="M111" s="246"/>
      <c r="N111" s="248">
        <v>3985</v>
      </c>
    </row>
    <row r="112" spans="1:14" x14ac:dyDescent="0.2">
      <c r="A112" s="244"/>
      <c r="B112" s="245"/>
      <c r="C112" s="475" t="s">
        <v>356</v>
      </c>
      <c r="D112" s="475"/>
      <c r="E112" s="475"/>
      <c r="F112" s="246" t="s">
        <v>321</v>
      </c>
      <c r="G112" s="246" t="s">
        <v>331</v>
      </c>
      <c r="H112" s="246"/>
      <c r="I112" s="246" t="s">
        <v>331</v>
      </c>
      <c r="J112" s="247"/>
      <c r="K112" s="246"/>
      <c r="L112" s="247">
        <v>71.290000000000006</v>
      </c>
      <c r="M112" s="246"/>
      <c r="N112" s="248">
        <v>2277</v>
      </c>
    </row>
    <row r="113" spans="1:14" x14ac:dyDescent="0.2">
      <c r="A113" s="252"/>
      <c r="B113" s="253"/>
      <c r="C113" s="478" t="s">
        <v>322</v>
      </c>
      <c r="D113" s="478"/>
      <c r="E113" s="478"/>
      <c r="F113" s="241"/>
      <c r="G113" s="241"/>
      <c r="H113" s="241"/>
      <c r="I113" s="241"/>
      <c r="J113" s="242"/>
      <c r="K113" s="241"/>
      <c r="L113" s="242">
        <v>731.26</v>
      </c>
      <c r="M113" s="249"/>
      <c r="N113" s="243">
        <v>12174</v>
      </c>
    </row>
    <row r="114" spans="1:14" ht="22.5" x14ac:dyDescent="0.2">
      <c r="A114" s="239" t="s">
        <v>328</v>
      </c>
      <c r="B114" s="240" t="s">
        <v>609</v>
      </c>
      <c r="C114" s="478" t="s">
        <v>610</v>
      </c>
      <c r="D114" s="478"/>
      <c r="E114" s="478"/>
      <c r="F114" s="241" t="s">
        <v>386</v>
      </c>
      <c r="G114" s="241"/>
      <c r="H114" s="241"/>
      <c r="I114" s="241" t="s">
        <v>611</v>
      </c>
      <c r="J114" s="242"/>
      <c r="K114" s="241"/>
      <c r="L114" s="242"/>
      <c r="M114" s="241"/>
      <c r="N114" s="243"/>
    </row>
    <row r="115" spans="1:14" x14ac:dyDescent="0.2">
      <c r="A115" s="244"/>
      <c r="B115" s="245" t="s">
        <v>315</v>
      </c>
      <c r="C115" s="475" t="s">
        <v>25</v>
      </c>
      <c r="D115" s="475"/>
      <c r="E115" s="475"/>
      <c r="F115" s="246"/>
      <c r="G115" s="246"/>
      <c r="H115" s="246"/>
      <c r="I115" s="246"/>
      <c r="J115" s="247">
        <v>208.74</v>
      </c>
      <c r="K115" s="246"/>
      <c r="L115" s="247">
        <v>89.17</v>
      </c>
      <c r="M115" s="246" t="s">
        <v>400</v>
      </c>
      <c r="N115" s="248">
        <v>2848</v>
      </c>
    </row>
    <row r="116" spans="1:14" x14ac:dyDescent="0.2">
      <c r="A116" s="244"/>
      <c r="B116" s="245" t="s">
        <v>316</v>
      </c>
      <c r="C116" s="475" t="s">
        <v>4</v>
      </c>
      <c r="D116" s="475"/>
      <c r="E116" s="475"/>
      <c r="F116" s="246"/>
      <c r="G116" s="246"/>
      <c r="H116" s="246"/>
      <c r="I116" s="246"/>
      <c r="J116" s="247">
        <v>74.91</v>
      </c>
      <c r="K116" s="246"/>
      <c r="L116" s="247">
        <v>32</v>
      </c>
      <c r="M116" s="246" t="s">
        <v>476</v>
      </c>
      <c r="N116" s="248">
        <v>228</v>
      </c>
    </row>
    <row r="117" spans="1:14" x14ac:dyDescent="0.2">
      <c r="A117" s="244"/>
      <c r="B117" s="245" t="s">
        <v>323</v>
      </c>
      <c r="C117" s="475" t="s">
        <v>325</v>
      </c>
      <c r="D117" s="475"/>
      <c r="E117" s="475"/>
      <c r="F117" s="246"/>
      <c r="G117" s="246"/>
      <c r="H117" s="246"/>
      <c r="I117" s="246"/>
      <c r="J117" s="247">
        <v>2.74</v>
      </c>
      <c r="K117" s="246"/>
      <c r="L117" s="247">
        <v>1.17</v>
      </c>
      <c r="M117" s="246" t="s">
        <v>400</v>
      </c>
      <c r="N117" s="248">
        <v>37</v>
      </c>
    </row>
    <row r="118" spans="1:14" x14ac:dyDescent="0.2">
      <c r="A118" s="244"/>
      <c r="B118" s="245" t="s">
        <v>324</v>
      </c>
      <c r="C118" s="475" t="s">
        <v>354</v>
      </c>
      <c r="D118" s="475"/>
      <c r="E118" s="475"/>
      <c r="F118" s="246"/>
      <c r="G118" s="246"/>
      <c r="H118" s="246"/>
      <c r="I118" s="246"/>
      <c r="J118" s="247">
        <v>118.95</v>
      </c>
      <c r="K118" s="246"/>
      <c r="L118" s="247">
        <v>50.82</v>
      </c>
      <c r="M118" s="246" t="s">
        <v>477</v>
      </c>
      <c r="N118" s="248">
        <v>258</v>
      </c>
    </row>
    <row r="119" spans="1:14" x14ac:dyDescent="0.2">
      <c r="A119" s="244"/>
      <c r="B119" s="245"/>
      <c r="C119" s="475" t="s">
        <v>317</v>
      </c>
      <c r="D119" s="475"/>
      <c r="E119" s="475"/>
      <c r="F119" s="246" t="s">
        <v>318</v>
      </c>
      <c r="G119" s="246" t="s">
        <v>612</v>
      </c>
      <c r="H119" s="246"/>
      <c r="I119" s="246" t="s">
        <v>613</v>
      </c>
      <c r="J119" s="247"/>
      <c r="K119" s="246"/>
      <c r="L119" s="247"/>
      <c r="M119" s="246"/>
      <c r="N119" s="248"/>
    </row>
    <row r="120" spans="1:14" x14ac:dyDescent="0.2">
      <c r="A120" s="244"/>
      <c r="B120" s="245"/>
      <c r="C120" s="475" t="s">
        <v>326</v>
      </c>
      <c r="D120" s="475"/>
      <c r="E120" s="475"/>
      <c r="F120" s="246" t="s">
        <v>318</v>
      </c>
      <c r="G120" s="246" t="s">
        <v>487</v>
      </c>
      <c r="H120" s="246"/>
      <c r="I120" s="246" t="s">
        <v>614</v>
      </c>
      <c r="J120" s="247"/>
      <c r="K120" s="246"/>
      <c r="L120" s="247"/>
      <c r="M120" s="246"/>
      <c r="N120" s="248"/>
    </row>
    <row r="121" spans="1:14" x14ac:dyDescent="0.2">
      <c r="A121" s="244"/>
      <c r="B121" s="245"/>
      <c r="C121" s="485" t="s">
        <v>319</v>
      </c>
      <c r="D121" s="485"/>
      <c r="E121" s="485"/>
      <c r="F121" s="249"/>
      <c r="G121" s="249"/>
      <c r="H121" s="249"/>
      <c r="I121" s="249"/>
      <c r="J121" s="250">
        <v>402.6</v>
      </c>
      <c r="K121" s="249"/>
      <c r="L121" s="250">
        <v>171.99</v>
      </c>
      <c r="M121" s="249"/>
      <c r="N121" s="251"/>
    </row>
    <row r="122" spans="1:14" x14ac:dyDescent="0.2">
      <c r="A122" s="244"/>
      <c r="B122" s="245"/>
      <c r="C122" s="475" t="s">
        <v>320</v>
      </c>
      <c r="D122" s="475"/>
      <c r="E122" s="475"/>
      <c r="F122" s="246"/>
      <c r="G122" s="246"/>
      <c r="H122" s="246"/>
      <c r="I122" s="246"/>
      <c r="J122" s="247"/>
      <c r="K122" s="246"/>
      <c r="L122" s="247">
        <v>90.34</v>
      </c>
      <c r="M122" s="246"/>
      <c r="N122" s="248">
        <v>2885</v>
      </c>
    </row>
    <row r="123" spans="1:14" x14ac:dyDescent="0.2">
      <c r="A123" s="244"/>
      <c r="B123" s="245"/>
      <c r="C123" s="475" t="s">
        <v>615</v>
      </c>
      <c r="D123" s="475"/>
      <c r="E123" s="475"/>
      <c r="F123" s="246" t="s">
        <v>321</v>
      </c>
      <c r="G123" s="246" t="s">
        <v>429</v>
      </c>
      <c r="H123" s="246"/>
      <c r="I123" s="246" t="s">
        <v>429</v>
      </c>
      <c r="J123" s="247"/>
      <c r="K123" s="246"/>
      <c r="L123" s="247">
        <v>85.82</v>
      </c>
      <c r="M123" s="246"/>
      <c r="N123" s="248">
        <v>2741</v>
      </c>
    </row>
    <row r="124" spans="1:14" x14ac:dyDescent="0.2">
      <c r="A124" s="244"/>
      <c r="B124" s="245"/>
      <c r="C124" s="475" t="s">
        <v>616</v>
      </c>
      <c r="D124" s="475"/>
      <c r="E124" s="475"/>
      <c r="F124" s="246" t="s">
        <v>321</v>
      </c>
      <c r="G124" s="246" t="s">
        <v>617</v>
      </c>
      <c r="H124" s="246"/>
      <c r="I124" s="246" t="s">
        <v>617</v>
      </c>
      <c r="J124" s="247"/>
      <c r="K124" s="246"/>
      <c r="L124" s="247">
        <v>58.72</v>
      </c>
      <c r="M124" s="246"/>
      <c r="N124" s="248">
        <v>1875</v>
      </c>
    </row>
    <row r="125" spans="1:14" x14ac:dyDescent="0.2">
      <c r="A125" s="252"/>
      <c r="B125" s="253"/>
      <c r="C125" s="478" t="s">
        <v>322</v>
      </c>
      <c r="D125" s="478"/>
      <c r="E125" s="478"/>
      <c r="F125" s="241"/>
      <c r="G125" s="241"/>
      <c r="H125" s="241"/>
      <c r="I125" s="241"/>
      <c r="J125" s="242"/>
      <c r="K125" s="241"/>
      <c r="L125" s="242">
        <v>316.52999999999997</v>
      </c>
      <c r="M125" s="249"/>
      <c r="N125" s="243">
        <v>7950</v>
      </c>
    </row>
    <row r="126" spans="1:14" ht="56.25" x14ac:dyDescent="0.2">
      <c r="A126" s="239" t="s">
        <v>387</v>
      </c>
      <c r="B126" s="240" t="s">
        <v>618</v>
      </c>
      <c r="C126" s="478" t="s">
        <v>619</v>
      </c>
      <c r="D126" s="478"/>
      <c r="E126" s="478"/>
      <c r="F126" s="241" t="s">
        <v>620</v>
      </c>
      <c r="G126" s="241"/>
      <c r="H126" s="241"/>
      <c r="I126" s="241" t="s">
        <v>621</v>
      </c>
      <c r="J126" s="242"/>
      <c r="K126" s="241"/>
      <c r="L126" s="242"/>
      <c r="M126" s="241"/>
      <c r="N126" s="243"/>
    </row>
    <row r="127" spans="1:14" x14ac:dyDescent="0.2">
      <c r="A127" s="244"/>
      <c r="B127" s="245" t="s">
        <v>315</v>
      </c>
      <c r="C127" s="475" t="s">
        <v>25</v>
      </c>
      <c r="D127" s="475"/>
      <c r="E127" s="475"/>
      <c r="F127" s="246"/>
      <c r="G127" s="246"/>
      <c r="H127" s="246"/>
      <c r="I127" s="246"/>
      <c r="J127" s="247">
        <v>41.7</v>
      </c>
      <c r="K127" s="246"/>
      <c r="L127" s="247">
        <v>1.72</v>
      </c>
      <c r="M127" s="246" t="s">
        <v>400</v>
      </c>
      <c r="N127" s="248">
        <v>55</v>
      </c>
    </row>
    <row r="128" spans="1:14" x14ac:dyDescent="0.2">
      <c r="A128" s="244"/>
      <c r="B128" s="245" t="s">
        <v>316</v>
      </c>
      <c r="C128" s="475" t="s">
        <v>4</v>
      </c>
      <c r="D128" s="475"/>
      <c r="E128" s="475"/>
      <c r="F128" s="246"/>
      <c r="G128" s="246"/>
      <c r="H128" s="246"/>
      <c r="I128" s="246"/>
      <c r="J128" s="247">
        <v>16.48</v>
      </c>
      <c r="K128" s="246"/>
      <c r="L128" s="247">
        <v>0.68</v>
      </c>
      <c r="M128" s="246" t="s">
        <v>476</v>
      </c>
      <c r="N128" s="248">
        <v>5</v>
      </c>
    </row>
    <row r="129" spans="1:14" x14ac:dyDescent="0.2">
      <c r="A129" s="244"/>
      <c r="B129" s="245" t="s">
        <v>323</v>
      </c>
      <c r="C129" s="475" t="s">
        <v>325</v>
      </c>
      <c r="D129" s="475"/>
      <c r="E129" s="475"/>
      <c r="F129" s="246"/>
      <c r="G129" s="246"/>
      <c r="H129" s="246"/>
      <c r="I129" s="246"/>
      <c r="J129" s="247">
        <v>0.11</v>
      </c>
      <c r="K129" s="246"/>
      <c r="L129" s="247">
        <v>0</v>
      </c>
      <c r="M129" s="246" t="s">
        <v>400</v>
      </c>
      <c r="N129" s="248"/>
    </row>
    <row r="130" spans="1:14" x14ac:dyDescent="0.2">
      <c r="A130" s="244"/>
      <c r="B130" s="245" t="s">
        <v>324</v>
      </c>
      <c r="C130" s="475" t="s">
        <v>354</v>
      </c>
      <c r="D130" s="475"/>
      <c r="E130" s="475"/>
      <c r="F130" s="246"/>
      <c r="G130" s="246"/>
      <c r="H130" s="246"/>
      <c r="I130" s="246"/>
      <c r="J130" s="247">
        <v>804.9</v>
      </c>
      <c r="K130" s="246"/>
      <c r="L130" s="247">
        <v>0.44</v>
      </c>
      <c r="M130" s="246" t="s">
        <v>477</v>
      </c>
      <c r="N130" s="248">
        <v>2</v>
      </c>
    </row>
    <row r="131" spans="1:14" x14ac:dyDescent="0.2">
      <c r="A131" s="244"/>
      <c r="B131" s="245"/>
      <c r="C131" s="475" t="s">
        <v>317</v>
      </c>
      <c r="D131" s="475"/>
      <c r="E131" s="475"/>
      <c r="F131" s="246" t="s">
        <v>318</v>
      </c>
      <c r="G131" s="246" t="s">
        <v>622</v>
      </c>
      <c r="H131" s="246"/>
      <c r="I131" s="246" t="s">
        <v>623</v>
      </c>
      <c r="J131" s="247"/>
      <c r="K131" s="246"/>
      <c r="L131" s="247"/>
      <c r="M131" s="246"/>
      <c r="N131" s="248"/>
    </row>
    <row r="132" spans="1:14" x14ac:dyDescent="0.2">
      <c r="A132" s="244"/>
      <c r="B132" s="245"/>
      <c r="C132" s="475" t="s">
        <v>326</v>
      </c>
      <c r="D132" s="475"/>
      <c r="E132" s="475"/>
      <c r="F132" s="246" t="s">
        <v>318</v>
      </c>
      <c r="G132" s="246" t="s">
        <v>366</v>
      </c>
      <c r="H132" s="246"/>
      <c r="I132" s="246" t="s">
        <v>624</v>
      </c>
      <c r="J132" s="247"/>
      <c r="K132" s="246"/>
      <c r="L132" s="247"/>
      <c r="M132" s="246"/>
      <c r="N132" s="248"/>
    </row>
    <row r="133" spans="1:14" x14ac:dyDescent="0.2">
      <c r="A133" s="244"/>
      <c r="B133" s="245"/>
      <c r="C133" s="485" t="s">
        <v>319</v>
      </c>
      <c r="D133" s="485"/>
      <c r="E133" s="485"/>
      <c r="F133" s="249"/>
      <c r="G133" s="249"/>
      <c r="H133" s="249"/>
      <c r="I133" s="249"/>
      <c r="J133" s="250">
        <v>68.91</v>
      </c>
      <c r="K133" s="249"/>
      <c r="L133" s="250">
        <v>2.84</v>
      </c>
      <c r="M133" s="249"/>
      <c r="N133" s="251"/>
    </row>
    <row r="134" spans="1:14" x14ac:dyDescent="0.2">
      <c r="A134" s="244"/>
      <c r="B134" s="245"/>
      <c r="C134" s="475" t="s">
        <v>320</v>
      </c>
      <c r="D134" s="475"/>
      <c r="E134" s="475"/>
      <c r="F134" s="246"/>
      <c r="G134" s="246"/>
      <c r="H134" s="246"/>
      <c r="I134" s="246"/>
      <c r="J134" s="247"/>
      <c r="K134" s="246"/>
      <c r="L134" s="247">
        <v>1.72</v>
      </c>
      <c r="M134" s="246"/>
      <c r="N134" s="248">
        <v>55</v>
      </c>
    </row>
    <row r="135" spans="1:14" x14ac:dyDescent="0.2">
      <c r="A135" s="244"/>
      <c r="B135" s="245"/>
      <c r="C135" s="475" t="s">
        <v>625</v>
      </c>
      <c r="D135" s="475"/>
      <c r="E135" s="475"/>
      <c r="F135" s="246" t="s">
        <v>321</v>
      </c>
      <c r="G135" s="246" t="s">
        <v>626</v>
      </c>
      <c r="H135" s="246"/>
      <c r="I135" s="246" t="s">
        <v>626</v>
      </c>
      <c r="J135" s="247"/>
      <c r="K135" s="246"/>
      <c r="L135" s="247">
        <v>1.55</v>
      </c>
      <c r="M135" s="246"/>
      <c r="N135" s="248">
        <v>50</v>
      </c>
    </row>
    <row r="136" spans="1:14" x14ac:dyDescent="0.2">
      <c r="A136" s="244"/>
      <c r="B136" s="245"/>
      <c r="C136" s="475" t="s">
        <v>627</v>
      </c>
      <c r="D136" s="475"/>
      <c r="E136" s="475"/>
      <c r="F136" s="246" t="s">
        <v>321</v>
      </c>
      <c r="G136" s="246" t="s">
        <v>628</v>
      </c>
      <c r="H136" s="246"/>
      <c r="I136" s="246" t="s">
        <v>628</v>
      </c>
      <c r="J136" s="247"/>
      <c r="K136" s="246"/>
      <c r="L136" s="247">
        <v>1.2</v>
      </c>
      <c r="M136" s="246"/>
      <c r="N136" s="248">
        <v>39</v>
      </c>
    </row>
    <row r="137" spans="1:14" x14ac:dyDescent="0.2">
      <c r="A137" s="252"/>
      <c r="B137" s="253"/>
      <c r="C137" s="478" t="s">
        <v>322</v>
      </c>
      <c r="D137" s="478"/>
      <c r="E137" s="478"/>
      <c r="F137" s="241"/>
      <c r="G137" s="241"/>
      <c r="H137" s="241"/>
      <c r="I137" s="241"/>
      <c r="J137" s="242"/>
      <c r="K137" s="241"/>
      <c r="L137" s="242">
        <v>5.59</v>
      </c>
      <c r="M137" s="249"/>
      <c r="N137" s="243">
        <v>151</v>
      </c>
    </row>
    <row r="138" spans="1:14" ht="22.5" x14ac:dyDescent="0.2">
      <c r="A138" s="239" t="s">
        <v>388</v>
      </c>
      <c r="B138" s="240" t="s">
        <v>629</v>
      </c>
      <c r="C138" s="478" t="s">
        <v>630</v>
      </c>
      <c r="D138" s="478"/>
      <c r="E138" s="478"/>
      <c r="F138" s="241" t="s">
        <v>363</v>
      </c>
      <c r="G138" s="241"/>
      <c r="H138" s="241"/>
      <c r="I138" s="241" t="s">
        <v>631</v>
      </c>
      <c r="J138" s="242">
        <v>108.24</v>
      </c>
      <c r="K138" s="241"/>
      <c r="L138" s="242">
        <v>116.25</v>
      </c>
      <c r="M138" s="241" t="s">
        <v>477</v>
      </c>
      <c r="N138" s="243">
        <v>589</v>
      </c>
    </row>
    <row r="139" spans="1:14" x14ac:dyDescent="0.2">
      <c r="A139" s="252"/>
      <c r="B139" s="253"/>
      <c r="C139" s="218" t="s">
        <v>632</v>
      </c>
      <c r="D139" s="277"/>
      <c r="E139" s="277"/>
      <c r="F139" s="254"/>
      <c r="G139" s="254"/>
      <c r="H139" s="254"/>
      <c r="I139" s="254"/>
      <c r="J139" s="278"/>
      <c r="K139" s="254"/>
      <c r="L139" s="278"/>
      <c r="M139" s="279"/>
      <c r="N139" s="280"/>
    </row>
    <row r="140" spans="1:14" ht="56.25" x14ac:dyDescent="0.2">
      <c r="A140" s="239" t="s">
        <v>389</v>
      </c>
      <c r="B140" s="240" t="s">
        <v>633</v>
      </c>
      <c r="C140" s="478" t="s">
        <v>634</v>
      </c>
      <c r="D140" s="478"/>
      <c r="E140" s="478"/>
      <c r="F140" s="241" t="s">
        <v>620</v>
      </c>
      <c r="G140" s="241"/>
      <c r="H140" s="241"/>
      <c r="I140" s="241" t="s">
        <v>621</v>
      </c>
      <c r="J140" s="242"/>
      <c r="K140" s="241"/>
      <c r="L140" s="242"/>
      <c r="M140" s="241"/>
      <c r="N140" s="243"/>
    </row>
    <row r="141" spans="1:14" x14ac:dyDescent="0.2">
      <c r="A141" s="244"/>
      <c r="B141" s="245" t="s">
        <v>315</v>
      </c>
      <c r="C141" s="475" t="s">
        <v>25</v>
      </c>
      <c r="D141" s="475"/>
      <c r="E141" s="475"/>
      <c r="F141" s="246"/>
      <c r="G141" s="246"/>
      <c r="H141" s="246"/>
      <c r="I141" s="246"/>
      <c r="J141" s="247">
        <v>22.96</v>
      </c>
      <c r="K141" s="246"/>
      <c r="L141" s="247">
        <v>0.95</v>
      </c>
      <c r="M141" s="246" t="s">
        <v>400</v>
      </c>
      <c r="N141" s="248">
        <v>30</v>
      </c>
    </row>
    <row r="142" spans="1:14" x14ac:dyDescent="0.2">
      <c r="A142" s="244"/>
      <c r="B142" s="245" t="s">
        <v>316</v>
      </c>
      <c r="C142" s="475" t="s">
        <v>4</v>
      </c>
      <c r="D142" s="475"/>
      <c r="E142" s="475"/>
      <c r="F142" s="246"/>
      <c r="G142" s="246"/>
      <c r="H142" s="246"/>
      <c r="I142" s="246"/>
      <c r="J142" s="247">
        <v>7.85</v>
      </c>
      <c r="K142" s="246"/>
      <c r="L142" s="247">
        <v>0.32</v>
      </c>
      <c r="M142" s="246" t="s">
        <v>476</v>
      </c>
      <c r="N142" s="248">
        <v>2</v>
      </c>
    </row>
    <row r="143" spans="1:14" x14ac:dyDescent="0.2">
      <c r="A143" s="244"/>
      <c r="B143" s="245" t="s">
        <v>323</v>
      </c>
      <c r="C143" s="475" t="s">
        <v>325</v>
      </c>
      <c r="D143" s="475"/>
      <c r="E143" s="475"/>
      <c r="F143" s="246"/>
      <c r="G143" s="246"/>
      <c r="H143" s="246"/>
      <c r="I143" s="246"/>
      <c r="J143" s="247">
        <v>0.11</v>
      </c>
      <c r="K143" s="246"/>
      <c r="L143" s="247">
        <v>0</v>
      </c>
      <c r="M143" s="246" t="s">
        <v>400</v>
      </c>
      <c r="N143" s="248"/>
    </row>
    <row r="144" spans="1:14" x14ac:dyDescent="0.2">
      <c r="A144" s="244"/>
      <c r="B144" s="245" t="s">
        <v>324</v>
      </c>
      <c r="C144" s="475" t="s">
        <v>354</v>
      </c>
      <c r="D144" s="475"/>
      <c r="E144" s="475"/>
      <c r="F144" s="246"/>
      <c r="G144" s="246"/>
      <c r="H144" s="246"/>
      <c r="I144" s="246"/>
      <c r="J144" s="247">
        <v>3076.67</v>
      </c>
      <c r="K144" s="246"/>
      <c r="L144" s="247">
        <v>0.59</v>
      </c>
      <c r="M144" s="246" t="s">
        <v>477</v>
      </c>
      <c r="N144" s="248">
        <v>3</v>
      </c>
    </row>
    <row r="145" spans="1:14" x14ac:dyDescent="0.2">
      <c r="A145" s="244"/>
      <c r="B145" s="245"/>
      <c r="C145" s="475" t="s">
        <v>317</v>
      </c>
      <c r="D145" s="475"/>
      <c r="E145" s="475"/>
      <c r="F145" s="246" t="s">
        <v>318</v>
      </c>
      <c r="G145" s="246" t="s">
        <v>426</v>
      </c>
      <c r="H145" s="246"/>
      <c r="I145" s="246" t="s">
        <v>635</v>
      </c>
      <c r="J145" s="247"/>
      <c r="K145" s="246"/>
      <c r="L145" s="247"/>
      <c r="M145" s="246"/>
      <c r="N145" s="248"/>
    </row>
    <row r="146" spans="1:14" x14ac:dyDescent="0.2">
      <c r="A146" s="244"/>
      <c r="B146" s="245"/>
      <c r="C146" s="475" t="s">
        <v>326</v>
      </c>
      <c r="D146" s="475"/>
      <c r="E146" s="475"/>
      <c r="F146" s="246" t="s">
        <v>318</v>
      </c>
      <c r="G146" s="246" t="s">
        <v>366</v>
      </c>
      <c r="H146" s="246"/>
      <c r="I146" s="246" t="s">
        <v>624</v>
      </c>
      <c r="J146" s="247"/>
      <c r="K146" s="246"/>
      <c r="L146" s="247"/>
      <c r="M146" s="246"/>
      <c r="N146" s="248"/>
    </row>
    <row r="147" spans="1:14" x14ac:dyDescent="0.2">
      <c r="A147" s="244"/>
      <c r="B147" s="245"/>
      <c r="C147" s="485" t="s">
        <v>319</v>
      </c>
      <c r="D147" s="485"/>
      <c r="E147" s="485"/>
      <c r="F147" s="249"/>
      <c r="G147" s="249"/>
      <c r="H147" s="249"/>
      <c r="I147" s="249"/>
      <c r="J147" s="250">
        <v>45.12</v>
      </c>
      <c r="K147" s="249"/>
      <c r="L147" s="250">
        <v>1.86</v>
      </c>
      <c r="M147" s="249"/>
      <c r="N147" s="251"/>
    </row>
    <row r="148" spans="1:14" x14ac:dyDescent="0.2">
      <c r="A148" s="244"/>
      <c r="B148" s="245"/>
      <c r="C148" s="475" t="s">
        <v>320</v>
      </c>
      <c r="D148" s="475"/>
      <c r="E148" s="475"/>
      <c r="F148" s="246"/>
      <c r="G148" s="246"/>
      <c r="H148" s="246"/>
      <c r="I148" s="246"/>
      <c r="J148" s="247"/>
      <c r="K148" s="246"/>
      <c r="L148" s="247">
        <v>0.95</v>
      </c>
      <c r="M148" s="246"/>
      <c r="N148" s="248">
        <v>30</v>
      </c>
    </row>
    <row r="149" spans="1:14" x14ac:dyDescent="0.2">
      <c r="A149" s="244"/>
      <c r="B149" s="245"/>
      <c r="C149" s="475" t="s">
        <v>625</v>
      </c>
      <c r="D149" s="475"/>
      <c r="E149" s="475"/>
      <c r="F149" s="246" t="s">
        <v>321</v>
      </c>
      <c r="G149" s="246" t="s">
        <v>626</v>
      </c>
      <c r="H149" s="246"/>
      <c r="I149" s="246" t="s">
        <v>626</v>
      </c>
      <c r="J149" s="247"/>
      <c r="K149" s="246"/>
      <c r="L149" s="247">
        <v>0.86</v>
      </c>
      <c r="M149" s="246"/>
      <c r="N149" s="248">
        <v>27</v>
      </c>
    </row>
    <row r="150" spans="1:14" x14ac:dyDescent="0.2">
      <c r="A150" s="244"/>
      <c r="B150" s="245"/>
      <c r="C150" s="475" t="s">
        <v>627</v>
      </c>
      <c r="D150" s="475"/>
      <c r="E150" s="475"/>
      <c r="F150" s="246" t="s">
        <v>321</v>
      </c>
      <c r="G150" s="246" t="s">
        <v>628</v>
      </c>
      <c r="H150" s="246"/>
      <c r="I150" s="246" t="s">
        <v>628</v>
      </c>
      <c r="J150" s="247"/>
      <c r="K150" s="246"/>
      <c r="L150" s="247">
        <v>0.67</v>
      </c>
      <c r="M150" s="246"/>
      <c r="N150" s="248">
        <v>21</v>
      </c>
    </row>
    <row r="151" spans="1:14" x14ac:dyDescent="0.2">
      <c r="A151" s="252"/>
      <c r="B151" s="253"/>
      <c r="C151" s="478" t="s">
        <v>322</v>
      </c>
      <c r="D151" s="478"/>
      <c r="E151" s="478"/>
      <c r="F151" s="241"/>
      <c r="G151" s="241"/>
      <c r="H151" s="241"/>
      <c r="I151" s="241"/>
      <c r="J151" s="242"/>
      <c r="K151" s="241"/>
      <c r="L151" s="242">
        <v>3.39</v>
      </c>
      <c r="M151" s="249"/>
      <c r="N151" s="243">
        <v>83</v>
      </c>
    </row>
    <row r="152" spans="1:14" ht="22.5" x14ac:dyDescent="0.2">
      <c r="A152" s="239" t="s">
        <v>390</v>
      </c>
      <c r="B152" s="240" t="s">
        <v>636</v>
      </c>
      <c r="C152" s="478" t="s">
        <v>637</v>
      </c>
      <c r="D152" s="478"/>
      <c r="E152" s="478"/>
      <c r="F152" s="241" t="s">
        <v>363</v>
      </c>
      <c r="G152" s="241"/>
      <c r="H152" s="241"/>
      <c r="I152" s="241" t="s">
        <v>638</v>
      </c>
      <c r="J152" s="242">
        <v>52.02</v>
      </c>
      <c r="K152" s="241"/>
      <c r="L152" s="242">
        <v>53.68</v>
      </c>
      <c r="M152" s="241" t="s">
        <v>477</v>
      </c>
      <c r="N152" s="243">
        <v>272</v>
      </c>
    </row>
    <row r="153" spans="1:14" x14ac:dyDescent="0.2">
      <c r="A153" s="252"/>
      <c r="B153" s="253"/>
      <c r="C153" s="218" t="s">
        <v>632</v>
      </c>
      <c r="D153" s="277"/>
      <c r="E153" s="277"/>
      <c r="F153" s="254"/>
      <c r="G153" s="254"/>
      <c r="H153" s="254"/>
      <c r="I153" s="254"/>
      <c r="J153" s="278"/>
      <c r="K153" s="254"/>
      <c r="L153" s="278"/>
      <c r="M153" s="279"/>
      <c r="N153" s="280"/>
    </row>
    <row r="154" spans="1:14" x14ac:dyDescent="0.2">
      <c r="A154" s="479" t="s">
        <v>639</v>
      </c>
      <c r="B154" s="480"/>
      <c r="C154" s="480"/>
      <c r="D154" s="480"/>
      <c r="E154" s="480"/>
      <c r="F154" s="480"/>
      <c r="G154" s="480"/>
      <c r="H154" s="480"/>
      <c r="I154" s="480"/>
      <c r="J154" s="480"/>
      <c r="K154" s="480"/>
      <c r="L154" s="480"/>
      <c r="M154" s="480"/>
      <c r="N154" s="481"/>
    </row>
    <row r="155" spans="1:14" ht="33.75" x14ac:dyDescent="0.2">
      <c r="A155" s="239" t="s">
        <v>391</v>
      </c>
      <c r="B155" s="240" t="s">
        <v>640</v>
      </c>
      <c r="C155" s="478" t="s">
        <v>641</v>
      </c>
      <c r="D155" s="478"/>
      <c r="E155" s="478"/>
      <c r="F155" s="241" t="s">
        <v>642</v>
      </c>
      <c r="G155" s="241"/>
      <c r="H155" s="241"/>
      <c r="I155" s="241" t="s">
        <v>643</v>
      </c>
      <c r="J155" s="242"/>
      <c r="K155" s="241"/>
      <c r="L155" s="242"/>
      <c r="M155" s="241"/>
      <c r="N155" s="243"/>
    </row>
    <row r="156" spans="1:14" x14ac:dyDescent="0.2">
      <c r="A156" s="244"/>
      <c r="B156" s="245" t="s">
        <v>315</v>
      </c>
      <c r="C156" s="475" t="s">
        <v>25</v>
      </c>
      <c r="D156" s="475"/>
      <c r="E156" s="475"/>
      <c r="F156" s="246"/>
      <c r="G156" s="246"/>
      <c r="H156" s="246"/>
      <c r="I156" s="246"/>
      <c r="J156" s="247">
        <v>219.98</v>
      </c>
      <c r="K156" s="246"/>
      <c r="L156" s="247">
        <v>8.8800000000000008</v>
      </c>
      <c r="M156" s="246" t="s">
        <v>400</v>
      </c>
      <c r="N156" s="248">
        <v>284</v>
      </c>
    </row>
    <row r="157" spans="1:14" x14ac:dyDescent="0.2">
      <c r="A157" s="281"/>
      <c r="B157" s="282" t="s">
        <v>464</v>
      </c>
      <c r="C157" s="486" t="s">
        <v>358</v>
      </c>
      <c r="D157" s="486"/>
      <c r="E157" s="486"/>
      <c r="F157" s="283" t="s">
        <v>359</v>
      </c>
      <c r="G157" s="283" t="s">
        <v>349</v>
      </c>
      <c r="H157" s="283"/>
      <c r="I157" s="283" t="s">
        <v>349</v>
      </c>
      <c r="J157" s="245"/>
      <c r="K157" s="246"/>
      <c r="L157" s="247"/>
      <c r="M157" s="246"/>
      <c r="N157" s="284"/>
    </row>
    <row r="158" spans="1:14" x14ac:dyDescent="0.2">
      <c r="A158" s="281"/>
      <c r="B158" s="282" t="s">
        <v>644</v>
      </c>
      <c r="C158" s="486" t="s">
        <v>645</v>
      </c>
      <c r="D158" s="486"/>
      <c r="E158" s="486"/>
      <c r="F158" s="283" t="s">
        <v>359</v>
      </c>
      <c r="G158" s="283" t="s">
        <v>432</v>
      </c>
      <c r="H158" s="283"/>
      <c r="I158" s="283" t="s">
        <v>646</v>
      </c>
      <c r="J158" s="245"/>
      <c r="K158" s="246"/>
      <c r="L158" s="247"/>
      <c r="M158" s="246"/>
      <c r="N158" s="284"/>
    </row>
    <row r="159" spans="1:14" x14ac:dyDescent="0.2">
      <c r="A159" s="244"/>
      <c r="B159" s="245"/>
      <c r="C159" s="475" t="s">
        <v>317</v>
      </c>
      <c r="D159" s="475"/>
      <c r="E159" s="475"/>
      <c r="F159" s="246" t="s">
        <v>318</v>
      </c>
      <c r="G159" s="246" t="s">
        <v>647</v>
      </c>
      <c r="H159" s="246"/>
      <c r="I159" s="246" t="s">
        <v>648</v>
      </c>
      <c r="J159" s="247"/>
      <c r="K159" s="246"/>
      <c r="L159" s="247"/>
      <c r="M159" s="246"/>
      <c r="N159" s="248"/>
    </row>
    <row r="160" spans="1:14" x14ac:dyDescent="0.2">
      <c r="A160" s="244"/>
      <c r="B160" s="245"/>
      <c r="C160" s="485" t="s">
        <v>319</v>
      </c>
      <c r="D160" s="485"/>
      <c r="E160" s="485"/>
      <c r="F160" s="249"/>
      <c r="G160" s="249"/>
      <c r="H160" s="249"/>
      <c r="I160" s="249"/>
      <c r="J160" s="250">
        <v>219.98</v>
      </c>
      <c r="K160" s="249"/>
      <c r="L160" s="250">
        <v>8.8800000000000008</v>
      </c>
      <c r="M160" s="249"/>
      <c r="N160" s="251"/>
    </row>
    <row r="161" spans="1:14" x14ac:dyDescent="0.2">
      <c r="A161" s="244"/>
      <c r="B161" s="245"/>
      <c r="C161" s="475" t="s">
        <v>320</v>
      </c>
      <c r="D161" s="475"/>
      <c r="E161" s="475"/>
      <c r="F161" s="246"/>
      <c r="G161" s="246"/>
      <c r="H161" s="246"/>
      <c r="I161" s="246"/>
      <c r="J161" s="247"/>
      <c r="K161" s="246"/>
      <c r="L161" s="247">
        <v>8.8800000000000008</v>
      </c>
      <c r="M161" s="246"/>
      <c r="N161" s="248">
        <v>284</v>
      </c>
    </row>
    <row r="162" spans="1:14" x14ac:dyDescent="0.2">
      <c r="A162" s="244"/>
      <c r="B162" s="245"/>
      <c r="C162" s="475" t="s">
        <v>355</v>
      </c>
      <c r="D162" s="475"/>
      <c r="E162" s="475"/>
      <c r="F162" s="246" t="s">
        <v>321</v>
      </c>
      <c r="G162" s="246" t="s">
        <v>585</v>
      </c>
      <c r="H162" s="246"/>
      <c r="I162" s="246" t="s">
        <v>585</v>
      </c>
      <c r="J162" s="247"/>
      <c r="K162" s="246"/>
      <c r="L162" s="247">
        <v>9.32</v>
      </c>
      <c r="M162" s="246"/>
      <c r="N162" s="248">
        <v>298</v>
      </c>
    </row>
    <row r="163" spans="1:14" x14ac:dyDescent="0.2">
      <c r="A163" s="244"/>
      <c r="B163" s="245"/>
      <c r="C163" s="475" t="s">
        <v>356</v>
      </c>
      <c r="D163" s="475"/>
      <c r="E163" s="475"/>
      <c r="F163" s="246" t="s">
        <v>321</v>
      </c>
      <c r="G163" s="246" t="s">
        <v>331</v>
      </c>
      <c r="H163" s="246"/>
      <c r="I163" s="246" t="s">
        <v>331</v>
      </c>
      <c r="J163" s="247"/>
      <c r="K163" s="246"/>
      <c r="L163" s="247">
        <v>5.33</v>
      </c>
      <c r="M163" s="246"/>
      <c r="N163" s="248">
        <v>170</v>
      </c>
    </row>
    <row r="164" spans="1:14" x14ac:dyDescent="0.2">
      <c r="A164" s="252"/>
      <c r="B164" s="253"/>
      <c r="C164" s="478" t="s">
        <v>322</v>
      </c>
      <c r="D164" s="478"/>
      <c r="E164" s="478"/>
      <c r="F164" s="241"/>
      <c r="G164" s="241"/>
      <c r="H164" s="241"/>
      <c r="I164" s="241"/>
      <c r="J164" s="242"/>
      <c r="K164" s="241"/>
      <c r="L164" s="242">
        <v>23.53</v>
      </c>
      <c r="M164" s="249"/>
      <c r="N164" s="243">
        <v>752</v>
      </c>
    </row>
    <row r="165" spans="1:14" ht="22.5" x14ac:dyDescent="0.2">
      <c r="A165" s="239" t="s">
        <v>392</v>
      </c>
      <c r="B165" s="240" t="s">
        <v>649</v>
      </c>
      <c r="C165" s="478" t="s">
        <v>650</v>
      </c>
      <c r="D165" s="478"/>
      <c r="E165" s="478"/>
      <c r="F165" s="241" t="s">
        <v>415</v>
      </c>
      <c r="G165" s="241"/>
      <c r="H165" s="241"/>
      <c r="I165" s="241" t="s">
        <v>597</v>
      </c>
      <c r="J165" s="242"/>
      <c r="K165" s="241"/>
      <c r="L165" s="242"/>
      <c r="M165" s="241"/>
      <c r="N165" s="243"/>
    </row>
    <row r="166" spans="1:14" x14ac:dyDescent="0.2">
      <c r="A166" s="276"/>
      <c r="B166" s="245"/>
      <c r="C166" s="475" t="s">
        <v>651</v>
      </c>
      <c r="D166" s="475"/>
      <c r="E166" s="475"/>
      <c r="F166" s="475"/>
      <c r="G166" s="475"/>
      <c r="H166" s="475"/>
      <c r="I166" s="475"/>
      <c r="J166" s="475"/>
      <c r="K166" s="475"/>
      <c r="L166" s="475"/>
      <c r="M166" s="475"/>
      <c r="N166" s="477"/>
    </row>
    <row r="167" spans="1:14" x14ac:dyDescent="0.2">
      <c r="A167" s="244"/>
      <c r="B167" s="245" t="s">
        <v>315</v>
      </c>
      <c r="C167" s="475" t="s">
        <v>25</v>
      </c>
      <c r="D167" s="475"/>
      <c r="E167" s="475"/>
      <c r="F167" s="246"/>
      <c r="G167" s="246"/>
      <c r="H167" s="246"/>
      <c r="I167" s="246"/>
      <c r="J167" s="247">
        <v>5.33</v>
      </c>
      <c r="K167" s="246"/>
      <c r="L167" s="247">
        <v>227.7</v>
      </c>
      <c r="M167" s="246" t="s">
        <v>400</v>
      </c>
      <c r="N167" s="248">
        <v>7273</v>
      </c>
    </row>
    <row r="168" spans="1:14" x14ac:dyDescent="0.2">
      <c r="A168" s="244"/>
      <c r="B168" s="245" t="s">
        <v>324</v>
      </c>
      <c r="C168" s="475" t="s">
        <v>354</v>
      </c>
      <c r="D168" s="475"/>
      <c r="E168" s="475"/>
      <c r="F168" s="246"/>
      <c r="G168" s="246"/>
      <c r="H168" s="246"/>
      <c r="I168" s="246"/>
      <c r="J168" s="247">
        <v>3.73</v>
      </c>
      <c r="K168" s="246" t="s">
        <v>349</v>
      </c>
      <c r="L168" s="247">
        <v>0</v>
      </c>
      <c r="M168" s="246" t="s">
        <v>477</v>
      </c>
      <c r="N168" s="248"/>
    </row>
    <row r="169" spans="1:14" x14ac:dyDescent="0.2">
      <c r="A169" s="244"/>
      <c r="B169" s="245"/>
      <c r="C169" s="475" t="s">
        <v>317</v>
      </c>
      <c r="D169" s="475"/>
      <c r="E169" s="475"/>
      <c r="F169" s="246" t="s">
        <v>318</v>
      </c>
      <c r="G169" s="246" t="s">
        <v>599</v>
      </c>
      <c r="H169" s="246"/>
      <c r="I169" s="246" t="s">
        <v>600</v>
      </c>
      <c r="J169" s="247"/>
      <c r="K169" s="246"/>
      <c r="L169" s="247"/>
      <c r="M169" s="246"/>
      <c r="N169" s="248"/>
    </row>
    <row r="170" spans="1:14" x14ac:dyDescent="0.2">
      <c r="A170" s="244"/>
      <c r="B170" s="245"/>
      <c r="C170" s="485" t="s">
        <v>319</v>
      </c>
      <c r="D170" s="485"/>
      <c r="E170" s="485"/>
      <c r="F170" s="249"/>
      <c r="G170" s="249"/>
      <c r="H170" s="249"/>
      <c r="I170" s="249"/>
      <c r="J170" s="250">
        <v>9.06</v>
      </c>
      <c r="K170" s="249"/>
      <c r="L170" s="250">
        <v>227.7</v>
      </c>
      <c r="M170" s="249"/>
      <c r="N170" s="251"/>
    </row>
    <row r="171" spans="1:14" x14ac:dyDescent="0.2">
      <c r="A171" s="244"/>
      <c r="B171" s="245"/>
      <c r="C171" s="475" t="s">
        <v>320</v>
      </c>
      <c r="D171" s="475"/>
      <c r="E171" s="475"/>
      <c r="F171" s="246"/>
      <c r="G171" s="246"/>
      <c r="H171" s="246"/>
      <c r="I171" s="246"/>
      <c r="J171" s="247"/>
      <c r="K171" s="246"/>
      <c r="L171" s="247">
        <v>227.7</v>
      </c>
      <c r="M171" s="246"/>
      <c r="N171" s="248">
        <v>7273</v>
      </c>
    </row>
    <row r="172" spans="1:14" x14ac:dyDescent="0.2">
      <c r="A172" s="244"/>
      <c r="B172" s="245"/>
      <c r="C172" s="475" t="s">
        <v>652</v>
      </c>
      <c r="D172" s="475"/>
      <c r="E172" s="475"/>
      <c r="F172" s="246" t="s">
        <v>321</v>
      </c>
      <c r="G172" s="246" t="s">
        <v>653</v>
      </c>
      <c r="H172" s="246"/>
      <c r="I172" s="246" t="s">
        <v>653</v>
      </c>
      <c r="J172" s="247"/>
      <c r="K172" s="246"/>
      <c r="L172" s="247">
        <v>227.7</v>
      </c>
      <c r="M172" s="246"/>
      <c r="N172" s="248">
        <v>7273</v>
      </c>
    </row>
    <row r="173" spans="1:14" x14ac:dyDescent="0.2">
      <c r="A173" s="244"/>
      <c r="B173" s="245"/>
      <c r="C173" s="475" t="s">
        <v>654</v>
      </c>
      <c r="D173" s="475"/>
      <c r="E173" s="475"/>
      <c r="F173" s="246" t="s">
        <v>321</v>
      </c>
      <c r="G173" s="246" t="s">
        <v>617</v>
      </c>
      <c r="H173" s="246"/>
      <c r="I173" s="246" t="s">
        <v>617</v>
      </c>
      <c r="J173" s="247"/>
      <c r="K173" s="246"/>
      <c r="L173" s="247">
        <v>148.01</v>
      </c>
      <c r="M173" s="246"/>
      <c r="N173" s="248">
        <v>4727</v>
      </c>
    </row>
    <row r="174" spans="1:14" x14ac:dyDescent="0.2">
      <c r="A174" s="252"/>
      <c r="B174" s="253"/>
      <c r="C174" s="478" t="s">
        <v>322</v>
      </c>
      <c r="D174" s="478"/>
      <c r="E174" s="478"/>
      <c r="F174" s="241"/>
      <c r="G174" s="241"/>
      <c r="H174" s="241"/>
      <c r="I174" s="241"/>
      <c r="J174" s="242"/>
      <c r="K174" s="241"/>
      <c r="L174" s="242">
        <v>603.41</v>
      </c>
      <c r="M174" s="249"/>
      <c r="N174" s="243">
        <v>19273</v>
      </c>
    </row>
    <row r="175" spans="1:14" ht="56.25" x14ac:dyDescent="0.2">
      <c r="A175" s="239" t="s">
        <v>393</v>
      </c>
      <c r="B175" s="240" t="s">
        <v>618</v>
      </c>
      <c r="C175" s="478" t="s">
        <v>619</v>
      </c>
      <c r="D175" s="478"/>
      <c r="E175" s="478"/>
      <c r="F175" s="241" t="s">
        <v>620</v>
      </c>
      <c r="G175" s="241"/>
      <c r="H175" s="241"/>
      <c r="I175" s="241" t="s">
        <v>655</v>
      </c>
      <c r="J175" s="242"/>
      <c r="K175" s="241"/>
      <c r="L175" s="242"/>
      <c r="M175" s="241"/>
      <c r="N175" s="243"/>
    </row>
    <row r="176" spans="1:14" x14ac:dyDescent="0.2">
      <c r="A176" s="244"/>
      <c r="B176" s="245" t="s">
        <v>315</v>
      </c>
      <c r="C176" s="475" t="s">
        <v>25</v>
      </c>
      <c r="D176" s="475"/>
      <c r="E176" s="475"/>
      <c r="F176" s="246"/>
      <c r="G176" s="246"/>
      <c r="H176" s="246"/>
      <c r="I176" s="246"/>
      <c r="J176" s="247">
        <v>41.7</v>
      </c>
      <c r="K176" s="246"/>
      <c r="L176" s="247">
        <v>1.32</v>
      </c>
      <c r="M176" s="246" t="s">
        <v>400</v>
      </c>
      <c r="N176" s="248">
        <v>42</v>
      </c>
    </row>
    <row r="177" spans="1:14" x14ac:dyDescent="0.2">
      <c r="A177" s="244"/>
      <c r="B177" s="245" t="s">
        <v>316</v>
      </c>
      <c r="C177" s="475" t="s">
        <v>4</v>
      </c>
      <c r="D177" s="475"/>
      <c r="E177" s="475"/>
      <c r="F177" s="246"/>
      <c r="G177" s="246"/>
      <c r="H177" s="246"/>
      <c r="I177" s="246"/>
      <c r="J177" s="247">
        <v>16.48</v>
      </c>
      <c r="K177" s="246"/>
      <c r="L177" s="247">
        <v>0.52</v>
      </c>
      <c r="M177" s="246" t="s">
        <v>476</v>
      </c>
      <c r="N177" s="248">
        <v>4</v>
      </c>
    </row>
    <row r="178" spans="1:14" x14ac:dyDescent="0.2">
      <c r="A178" s="244"/>
      <c r="B178" s="245" t="s">
        <v>323</v>
      </c>
      <c r="C178" s="475" t="s">
        <v>325</v>
      </c>
      <c r="D178" s="475"/>
      <c r="E178" s="475"/>
      <c r="F178" s="246"/>
      <c r="G178" s="246"/>
      <c r="H178" s="246"/>
      <c r="I178" s="246"/>
      <c r="J178" s="247">
        <v>0.11</v>
      </c>
      <c r="K178" s="246"/>
      <c r="L178" s="247">
        <v>0</v>
      </c>
      <c r="M178" s="246" t="s">
        <v>400</v>
      </c>
      <c r="N178" s="248"/>
    </row>
    <row r="179" spans="1:14" x14ac:dyDescent="0.2">
      <c r="A179" s="244"/>
      <c r="B179" s="245" t="s">
        <v>324</v>
      </c>
      <c r="C179" s="475" t="s">
        <v>354</v>
      </c>
      <c r="D179" s="475"/>
      <c r="E179" s="475"/>
      <c r="F179" s="246"/>
      <c r="G179" s="246"/>
      <c r="H179" s="246"/>
      <c r="I179" s="246"/>
      <c r="J179" s="247">
        <v>804.9</v>
      </c>
      <c r="K179" s="246"/>
      <c r="L179" s="247">
        <v>0.34</v>
      </c>
      <c r="M179" s="246" t="s">
        <v>477</v>
      </c>
      <c r="N179" s="248">
        <v>2</v>
      </c>
    </row>
    <row r="180" spans="1:14" x14ac:dyDescent="0.2">
      <c r="A180" s="244"/>
      <c r="B180" s="245"/>
      <c r="C180" s="475" t="s">
        <v>317</v>
      </c>
      <c r="D180" s="475"/>
      <c r="E180" s="475"/>
      <c r="F180" s="246" t="s">
        <v>318</v>
      </c>
      <c r="G180" s="246" t="s">
        <v>622</v>
      </c>
      <c r="H180" s="246"/>
      <c r="I180" s="246" t="s">
        <v>656</v>
      </c>
      <c r="J180" s="247"/>
      <c r="K180" s="246"/>
      <c r="L180" s="247"/>
      <c r="M180" s="246"/>
      <c r="N180" s="248"/>
    </row>
    <row r="181" spans="1:14" x14ac:dyDescent="0.2">
      <c r="A181" s="244"/>
      <c r="B181" s="245"/>
      <c r="C181" s="475" t="s">
        <v>326</v>
      </c>
      <c r="D181" s="475"/>
      <c r="E181" s="475"/>
      <c r="F181" s="246" t="s">
        <v>318</v>
      </c>
      <c r="G181" s="246" t="s">
        <v>366</v>
      </c>
      <c r="H181" s="246"/>
      <c r="I181" s="246" t="s">
        <v>657</v>
      </c>
      <c r="J181" s="247"/>
      <c r="K181" s="246"/>
      <c r="L181" s="247"/>
      <c r="M181" s="246"/>
      <c r="N181" s="248"/>
    </row>
    <row r="182" spans="1:14" x14ac:dyDescent="0.2">
      <c r="A182" s="244"/>
      <c r="B182" s="245"/>
      <c r="C182" s="485" t="s">
        <v>319</v>
      </c>
      <c r="D182" s="485"/>
      <c r="E182" s="485"/>
      <c r="F182" s="249"/>
      <c r="G182" s="249"/>
      <c r="H182" s="249"/>
      <c r="I182" s="249"/>
      <c r="J182" s="250">
        <v>68.91</v>
      </c>
      <c r="K182" s="249"/>
      <c r="L182" s="250">
        <v>2.1800000000000002</v>
      </c>
      <c r="M182" s="249"/>
      <c r="N182" s="251"/>
    </row>
    <row r="183" spans="1:14" x14ac:dyDescent="0.2">
      <c r="A183" s="244"/>
      <c r="B183" s="245"/>
      <c r="C183" s="475" t="s">
        <v>320</v>
      </c>
      <c r="D183" s="475"/>
      <c r="E183" s="475"/>
      <c r="F183" s="246"/>
      <c r="G183" s="246"/>
      <c r="H183" s="246"/>
      <c r="I183" s="246"/>
      <c r="J183" s="247"/>
      <c r="K183" s="246"/>
      <c r="L183" s="247">
        <v>1.32</v>
      </c>
      <c r="M183" s="246"/>
      <c r="N183" s="248">
        <v>42</v>
      </c>
    </row>
    <row r="184" spans="1:14" x14ac:dyDescent="0.2">
      <c r="A184" s="244"/>
      <c r="B184" s="245"/>
      <c r="C184" s="475" t="s">
        <v>625</v>
      </c>
      <c r="D184" s="475"/>
      <c r="E184" s="475"/>
      <c r="F184" s="246" t="s">
        <v>321</v>
      </c>
      <c r="G184" s="246" t="s">
        <v>626</v>
      </c>
      <c r="H184" s="246"/>
      <c r="I184" s="246" t="s">
        <v>626</v>
      </c>
      <c r="J184" s="247"/>
      <c r="K184" s="246"/>
      <c r="L184" s="247">
        <v>1.19</v>
      </c>
      <c r="M184" s="246"/>
      <c r="N184" s="248">
        <v>38</v>
      </c>
    </row>
    <row r="185" spans="1:14" x14ac:dyDescent="0.2">
      <c r="A185" s="244"/>
      <c r="B185" s="245"/>
      <c r="C185" s="475" t="s">
        <v>627</v>
      </c>
      <c r="D185" s="475"/>
      <c r="E185" s="475"/>
      <c r="F185" s="246" t="s">
        <v>321</v>
      </c>
      <c r="G185" s="246" t="s">
        <v>628</v>
      </c>
      <c r="H185" s="246"/>
      <c r="I185" s="246" t="s">
        <v>628</v>
      </c>
      <c r="J185" s="247"/>
      <c r="K185" s="246"/>
      <c r="L185" s="247">
        <v>0.92</v>
      </c>
      <c r="M185" s="246"/>
      <c r="N185" s="248">
        <v>29</v>
      </c>
    </row>
    <row r="186" spans="1:14" x14ac:dyDescent="0.2">
      <c r="A186" s="252"/>
      <c r="B186" s="253"/>
      <c r="C186" s="478" t="s">
        <v>322</v>
      </c>
      <c r="D186" s="478"/>
      <c r="E186" s="478"/>
      <c r="F186" s="241"/>
      <c r="G186" s="241"/>
      <c r="H186" s="241"/>
      <c r="I186" s="241"/>
      <c r="J186" s="242"/>
      <c r="K186" s="241"/>
      <c r="L186" s="242">
        <v>4.29</v>
      </c>
      <c r="M186" s="249"/>
      <c r="N186" s="243">
        <v>115</v>
      </c>
    </row>
    <row r="187" spans="1:14" ht="22.5" x14ac:dyDescent="0.2">
      <c r="A187" s="239" t="s">
        <v>394</v>
      </c>
      <c r="B187" s="240" t="s">
        <v>629</v>
      </c>
      <c r="C187" s="478" t="s">
        <v>630</v>
      </c>
      <c r="D187" s="478"/>
      <c r="E187" s="478"/>
      <c r="F187" s="241" t="s">
        <v>363</v>
      </c>
      <c r="G187" s="241"/>
      <c r="H187" s="241"/>
      <c r="I187" s="241" t="s">
        <v>658</v>
      </c>
      <c r="J187" s="242">
        <v>108.24</v>
      </c>
      <c r="K187" s="241"/>
      <c r="L187" s="242">
        <v>89.19</v>
      </c>
      <c r="M187" s="241" t="s">
        <v>477</v>
      </c>
      <c r="N187" s="243">
        <v>452</v>
      </c>
    </row>
    <row r="188" spans="1:14" x14ac:dyDescent="0.2">
      <c r="A188" s="252"/>
      <c r="B188" s="253"/>
      <c r="C188" s="218" t="s">
        <v>632</v>
      </c>
      <c r="D188" s="277"/>
      <c r="E188" s="277"/>
      <c r="F188" s="254"/>
      <c r="G188" s="254"/>
      <c r="H188" s="254"/>
      <c r="I188" s="254"/>
      <c r="J188" s="278"/>
      <c r="K188" s="254"/>
      <c r="L188" s="278"/>
      <c r="M188" s="279"/>
      <c r="N188" s="280"/>
    </row>
    <row r="189" spans="1:14" ht="56.25" x14ac:dyDescent="0.2">
      <c r="A189" s="239" t="s">
        <v>395</v>
      </c>
      <c r="B189" s="240" t="s">
        <v>633</v>
      </c>
      <c r="C189" s="478" t="s">
        <v>634</v>
      </c>
      <c r="D189" s="478"/>
      <c r="E189" s="478"/>
      <c r="F189" s="241" t="s">
        <v>620</v>
      </c>
      <c r="G189" s="241"/>
      <c r="H189" s="241"/>
      <c r="I189" s="241" t="s">
        <v>655</v>
      </c>
      <c r="J189" s="242"/>
      <c r="K189" s="241"/>
      <c r="L189" s="242"/>
      <c r="M189" s="241"/>
      <c r="N189" s="243"/>
    </row>
    <row r="190" spans="1:14" x14ac:dyDescent="0.2">
      <c r="A190" s="244"/>
      <c r="B190" s="245" t="s">
        <v>315</v>
      </c>
      <c r="C190" s="475" t="s">
        <v>25</v>
      </c>
      <c r="D190" s="475"/>
      <c r="E190" s="475"/>
      <c r="F190" s="246"/>
      <c r="G190" s="246"/>
      <c r="H190" s="246"/>
      <c r="I190" s="246"/>
      <c r="J190" s="247">
        <v>22.96</v>
      </c>
      <c r="K190" s="246"/>
      <c r="L190" s="247">
        <v>0.73</v>
      </c>
      <c r="M190" s="246" t="s">
        <v>400</v>
      </c>
      <c r="N190" s="248">
        <v>23</v>
      </c>
    </row>
    <row r="191" spans="1:14" x14ac:dyDescent="0.2">
      <c r="A191" s="244"/>
      <c r="B191" s="245" t="s">
        <v>316</v>
      </c>
      <c r="C191" s="475" t="s">
        <v>4</v>
      </c>
      <c r="D191" s="475"/>
      <c r="E191" s="475"/>
      <c r="F191" s="246"/>
      <c r="G191" s="246"/>
      <c r="H191" s="246"/>
      <c r="I191" s="246"/>
      <c r="J191" s="247">
        <v>7.85</v>
      </c>
      <c r="K191" s="246"/>
      <c r="L191" s="247">
        <v>0.25</v>
      </c>
      <c r="M191" s="246" t="s">
        <v>476</v>
      </c>
      <c r="N191" s="248">
        <v>2</v>
      </c>
    </row>
    <row r="192" spans="1:14" x14ac:dyDescent="0.2">
      <c r="A192" s="244"/>
      <c r="B192" s="245" t="s">
        <v>323</v>
      </c>
      <c r="C192" s="475" t="s">
        <v>325</v>
      </c>
      <c r="D192" s="475"/>
      <c r="E192" s="475"/>
      <c r="F192" s="246"/>
      <c r="G192" s="246"/>
      <c r="H192" s="246"/>
      <c r="I192" s="246"/>
      <c r="J192" s="247">
        <v>0.11</v>
      </c>
      <c r="K192" s="246"/>
      <c r="L192" s="247">
        <v>0</v>
      </c>
      <c r="M192" s="246" t="s">
        <v>400</v>
      </c>
      <c r="N192" s="248"/>
    </row>
    <row r="193" spans="1:14" x14ac:dyDescent="0.2">
      <c r="A193" s="244"/>
      <c r="B193" s="245" t="s">
        <v>324</v>
      </c>
      <c r="C193" s="475" t="s">
        <v>354</v>
      </c>
      <c r="D193" s="475"/>
      <c r="E193" s="475"/>
      <c r="F193" s="246"/>
      <c r="G193" s="246"/>
      <c r="H193" s="246"/>
      <c r="I193" s="246"/>
      <c r="J193" s="247">
        <v>3076.67</v>
      </c>
      <c r="K193" s="246"/>
      <c r="L193" s="247">
        <v>0.45</v>
      </c>
      <c r="M193" s="246" t="s">
        <v>477</v>
      </c>
      <c r="N193" s="248">
        <v>2</v>
      </c>
    </row>
    <row r="194" spans="1:14" x14ac:dyDescent="0.2">
      <c r="A194" s="244"/>
      <c r="B194" s="245"/>
      <c r="C194" s="475" t="s">
        <v>317</v>
      </c>
      <c r="D194" s="475"/>
      <c r="E194" s="475"/>
      <c r="F194" s="246" t="s">
        <v>318</v>
      </c>
      <c r="G194" s="246" t="s">
        <v>426</v>
      </c>
      <c r="H194" s="246"/>
      <c r="I194" s="246" t="s">
        <v>659</v>
      </c>
      <c r="J194" s="247"/>
      <c r="K194" s="246"/>
      <c r="L194" s="247"/>
      <c r="M194" s="246"/>
      <c r="N194" s="248"/>
    </row>
    <row r="195" spans="1:14" x14ac:dyDescent="0.2">
      <c r="A195" s="244"/>
      <c r="B195" s="245"/>
      <c r="C195" s="475" t="s">
        <v>326</v>
      </c>
      <c r="D195" s="475"/>
      <c r="E195" s="475"/>
      <c r="F195" s="246" t="s">
        <v>318</v>
      </c>
      <c r="G195" s="246" t="s">
        <v>366</v>
      </c>
      <c r="H195" s="246"/>
      <c r="I195" s="246" t="s">
        <v>657</v>
      </c>
      <c r="J195" s="247"/>
      <c r="K195" s="246"/>
      <c r="L195" s="247"/>
      <c r="M195" s="246"/>
      <c r="N195" s="248"/>
    </row>
    <row r="196" spans="1:14" x14ac:dyDescent="0.2">
      <c r="A196" s="244"/>
      <c r="B196" s="245"/>
      <c r="C196" s="485" t="s">
        <v>319</v>
      </c>
      <c r="D196" s="485"/>
      <c r="E196" s="485"/>
      <c r="F196" s="249"/>
      <c r="G196" s="249"/>
      <c r="H196" s="249"/>
      <c r="I196" s="249"/>
      <c r="J196" s="250">
        <v>45.12</v>
      </c>
      <c r="K196" s="249"/>
      <c r="L196" s="250">
        <v>1.43</v>
      </c>
      <c r="M196" s="249"/>
      <c r="N196" s="251"/>
    </row>
    <row r="197" spans="1:14" x14ac:dyDescent="0.2">
      <c r="A197" s="244"/>
      <c r="B197" s="245"/>
      <c r="C197" s="475" t="s">
        <v>320</v>
      </c>
      <c r="D197" s="475"/>
      <c r="E197" s="475"/>
      <c r="F197" s="246"/>
      <c r="G197" s="246"/>
      <c r="H197" s="246"/>
      <c r="I197" s="246"/>
      <c r="J197" s="247"/>
      <c r="K197" s="246"/>
      <c r="L197" s="247">
        <v>0.73</v>
      </c>
      <c r="M197" s="246"/>
      <c r="N197" s="248">
        <v>23</v>
      </c>
    </row>
    <row r="198" spans="1:14" x14ac:dyDescent="0.2">
      <c r="A198" s="244"/>
      <c r="B198" s="245"/>
      <c r="C198" s="475" t="s">
        <v>625</v>
      </c>
      <c r="D198" s="475"/>
      <c r="E198" s="475"/>
      <c r="F198" s="246" t="s">
        <v>321</v>
      </c>
      <c r="G198" s="246" t="s">
        <v>626</v>
      </c>
      <c r="H198" s="246"/>
      <c r="I198" s="246" t="s">
        <v>626</v>
      </c>
      <c r="J198" s="247"/>
      <c r="K198" s="246"/>
      <c r="L198" s="247">
        <v>0.66</v>
      </c>
      <c r="M198" s="246"/>
      <c r="N198" s="248">
        <v>21</v>
      </c>
    </row>
    <row r="199" spans="1:14" x14ac:dyDescent="0.2">
      <c r="A199" s="244"/>
      <c r="B199" s="245"/>
      <c r="C199" s="475" t="s">
        <v>627</v>
      </c>
      <c r="D199" s="475"/>
      <c r="E199" s="475"/>
      <c r="F199" s="246" t="s">
        <v>321</v>
      </c>
      <c r="G199" s="246" t="s">
        <v>628</v>
      </c>
      <c r="H199" s="246"/>
      <c r="I199" s="246" t="s">
        <v>628</v>
      </c>
      <c r="J199" s="247"/>
      <c r="K199" s="246"/>
      <c r="L199" s="247">
        <v>0.51</v>
      </c>
      <c r="M199" s="246"/>
      <c r="N199" s="248">
        <v>16</v>
      </c>
    </row>
    <row r="200" spans="1:14" x14ac:dyDescent="0.2">
      <c r="A200" s="252"/>
      <c r="B200" s="253"/>
      <c r="C200" s="478" t="s">
        <v>322</v>
      </c>
      <c r="D200" s="478"/>
      <c r="E200" s="478"/>
      <c r="F200" s="241"/>
      <c r="G200" s="241"/>
      <c r="H200" s="241"/>
      <c r="I200" s="241"/>
      <c r="J200" s="242"/>
      <c r="K200" s="241"/>
      <c r="L200" s="242">
        <v>2.6</v>
      </c>
      <c r="M200" s="249"/>
      <c r="N200" s="243">
        <v>64</v>
      </c>
    </row>
    <row r="201" spans="1:14" ht="22.5" x14ac:dyDescent="0.2">
      <c r="A201" s="239" t="s">
        <v>396</v>
      </c>
      <c r="B201" s="240" t="s">
        <v>636</v>
      </c>
      <c r="C201" s="478" t="s">
        <v>637</v>
      </c>
      <c r="D201" s="478"/>
      <c r="E201" s="478"/>
      <c r="F201" s="241" t="s">
        <v>363</v>
      </c>
      <c r="G201" s="241"/>
      <c r="H201" s="241"/>
      <c r="I201" s="241" t="s">
        <v>660</v>
      </c>
      <c r="J201" s="242">
        <v>52.02</v>
      </c>
      <c r="K201" s="241"/>
      <c r="L201" s="242">
        <v>41.2</v>
      </c>
      <c r="M201" s="241" t="s">
        <v>477</v>
      </c>
      <c r="N201" s="243">
        <v>209</v>
      </c>
    </row>
    <row r="202" spans="1:14" x14ac:dyDescent="0.2">
      <c r="A202" s="252"/>
      <c r="B202" s="253"/>
      <c r="C202" s="218" t="s">
        <v>632</v>
      </c>
      <c r="D202" s="277"/>
      <c r="E202" s="277"/>
      <c r="F202" s="254"/>
      <c r="G202" s="254"/>
      <c r="H202" s="254"/>
      <c r="I202" s="254"/>
      <c r="J202" s="278"/>
      <c r="K202" s="254"/>
      <c r="L202" s="278"/>
      <c r="M202" s="279"/>
      <c r="N202" s="280"/>
    </row>
    <row r="203" spans="1:14" x14ac:dyDescent="0.2">
      <c r="A203" s="479" t="s">
        <v>661</v>
      </c>
      <c r="B203" s="480"/>
      <c r="C203" s="480"/>
      <c r="D203" s="480"/>
      <c r="E203" s="480"/>
      <c r="F203" s="480"/>
      <c r="G203" s="480"/>
      <c r="H203" s="480"/>
      <c r="I203" s="480"/>
      <c r="J203" s="480"/>
      <c r="K203" s="480"/>
      <c r="L203" s="480"/>
      <c r="M203" s="480"/>
      <c r="N203" s="481"/>
    </row>
    <row r="204" spans="1:14" ht="22.5" x14ac:dyDescent="0.2">
      <c r="A204" s="239" t="s">
        <v>397</v>
      </c>
      <c r="B204" s="240" t="s">
        <v>662</v>
      </c>
      <c r="C204" s="478" t="s">
        <v>663</v>
      </c>
      <c r="D204" s="478"/>
      <c r="E204" s="478"/>
      <c r="F204" s="241" t="s">
        <v>664</v>
      </c>
      <c r="G204" s="241"/>
      <c r="H204" s="241"/>
      <c r="I204" s="241" t="s">
        <v>665</v>
      </c>
      <c r="J204" s="242"/>
      <c r="K204" s="241"/>
      <c r="L204" s="242"/>
      <c r="M204" s="241"/>
      <c r="N204" s="243"/>
    </row>
    <row r="205" spans="1:14" x14ac:dyDescent="0.2">
      <c r="A205" s="276"/>
      <c r="B205" s="245" t="s">
        <v>666</v>
      </c>
      <c r="C205" s="475" t="s">
        <v>667</v>
      </c>
      <c r="D205" s="475"/>
      <c r="E205" s="475"/>
      <c r="F205" s="475"/>
      <c r="G205" s="475"/>
      <c r="H205" s="475"/>
      <c r="I205" s="475"/>
      <c r="J205" s="475"/>
      <c r="K205" s="475"/>
      <c r="L205" s="475"/>
      <c r="M205" s="475"/>
      <c r="N205" s="477"/>
    </row>
    <row r="206" spans="1:14" x14ac:dyDescent="0.2">
      <c r="A206" s="244"/>
      <c r="B206" s="245" t="s">
        <v>315</v>
      </c>
      <c r="C206" s="475" t="s">
        <v>25</v>
      </c>
      <c r="D206" s="475"/>
      <c r="E206" s="475"/>
      <c r="F206" s="246"/>
      <c r="G206" s="246"/>
      <c r="H206" s="246"/>
      <c r="I206" s="246"/>
      <c r="J206" s="247">
        <v>935.67</v>
      </c>
      <c r="K206" s="246" t="s">
        <v>668</v>
      </c>
      <c r="L206" s="247">
        <v>329.77</v>
      </c>
      <c r="M206" s="246" t="s">
        <v>400</v>
      </c>
      <c r="N206" s="248">
        <v>10533</v>
      </c>
    </row>
    <row r="207" spans="1:14" x14ac:dyDescent="0.2">
      <c r="A207" s="244"/>
      <c r="B207" s="245" t="s">
        <v>316</v>
      </c>
      <c r="C207" s="475" t="s">
        <v>4</v>
      </c>
      <c r="D207" s="475"/>
      <c r="E207" s="475"/>
      <c r="F207" s="246"/>
      <c r="G207" s="246"/>
      <c r="H207" s="246"/>
      <c r="I207" s="246"/>
      <c r="J207" s="247">
        <v>7045.32</v>
      </c>
      <c r="K207" s="246" t="s">
        <v>668</v>
      </c>
      <c r="L207" s="247">
        <v>2483.0500000000002</v>
      </c>
      <c r="M207" s="246" t="s">
        <v>476</v>
      </c>
      <c r="N207" s="248">
        <v>17729</v>
      </c>
    </row>
    <row r="208" spans="1:14" x14ac:dyDescent="0.2">
      <c r="A208" s="244"/>
      <c r="B208" s="245" t="s">
        <v>323</v>
      </c>
      <c r="C208" s="475" t="s">
        <v>325</v>
      </c>
      <c r="D208" s="475"/>
      <c r="E208" s="475"/>
      <c r="F208" s="246"/>
      <c r="G208" s="246"/>
      <c r="H208" s="246"/>
      <c r="I208" s="246"/>
      <c r="J208" s="247">
        <v>225.94</v>
      </c>
      <c r="K208" s="246" t="s">
        <v>668</v>
      </c>
      <c r="L208" s="247">
        <v>79.63</v>
      </c>
      <c r="M208" s="246" t="s">
        <v>400</v>
      </c>
      <c r="N208" s="248">
        <v>2543</v>
      </c>
    </row>
    <row r="209" spans="1:14" x14ac:dyDescent="0.2">
      <c r="A209" s="281"/>
      <c r="B209" s="282" t="s">
        <v>669</v>
      </c>
      <c r="C209" s="486" t="s">
        <v>670</v>
      </c>
      <c r="D209" s="486"/>
      <c r="E209" s="486"/>
      <c r="F209" s="283" t="s">
        <v>671</v>
      </c>
      <c r="G209" s="283" t="s">
        <v>349</v>
      </c>
      <c r="H209" s="283" t="s">
        <v>349</v>
      </c>
      <c r="I209" s="283" t="s">
        <v>349</v>
      </c>
      <c r="J209" s="245"/>
      <c r="K209" s="246"/>
      <c r="L209" s="247"/>
      <c r="M209" s="246"/>
      <c r="N209" s="284"/>
    </row>
    <row r="210" spans="1:14" x14ac:dyDescent="0.2">
      <c r="A210" s="281"/>
      <c r="B210" s="282" t="s">
        <v>672</v>
      </c>
      <c r="C210" s="486" t="s">
        <v>413</v>
      </c>
      <c r="D210" s="486"/>
      <c r="E210" s="486"/>
      <c r="F210" s="283" t="s">
        <v>359</v>
      </c>
      <c r="G210" s="283" t="s">
        <v>349</v>
      </c>
      <c r="H210" s="283" t="s">
        <v>349</v>
      </c>
      <c r="I210" s="283" t="s">
        <v>349</v>
      </c>
      <c r="J210" s="245"/>
      <c r="K210" s="246"/>
      <c r="L210" s="247"/>
      <c r="M210" s="246"/>
      <c r="N210" s="284"/>
    </row>
    <row r="211" spans="1:14" x14ac:dyDescent="0.2">
      <c r="A211" s="281"/>
      <c r="B211" s="282" t="s">
        <v>673</v>
      </c>
      <c r="C211" s="486" t="s">
        <v>414</v>
      </c>
      <c r="D211" s="486"/>
      <c r="E211" s="486"/>
      <c r="F211" s="283" t="s">
        <v>359</v>
      </c>
      <c r="G211" s="283" t="s">
        <v>349</v>
      </c>
      <c r="H211" s="283" t="s">
        <v>349</v>
      </c>
      <c r="I211" s="283" t="s">
        <v>349</v>
      </c>
      <c r="J211" s="245"/>
      <c r="K211" s="246"/>
      <c r="L211" s="247"/>
      <c r="M211" s="246"/>
      <c r="N211" s="284"/>
    </row>
    <row r="212" spans="1:14" x14ac:dyDescent="0.2">
      <c r="A212" s="281"/>
      <c r="B212" s="282" t="s">
        <v>588</v>
      </c>
      <c r="C212" s="486" t="s">
        <v>589</v>
      </c>
      <c r="D212" s="486"/>
      <c r="E212" s="486"/>
      <c r="F212" s="283" t="s">
        <v>359</v>
      </c>
      <c r="G212" s="283" t="s">
        <v>349</v>
      </c>
      <c r="H212" s="283" t="s">
        <v>349</v>
      </c>
      <c r="I212" s="283" t="s">
        <v>349</v>
      </c>
      <c r="J212" s="245"/>
      <c r="K212" s="246"/>
      <c r="L212" s="247"/>
      <c r="M212" s="246"/>
      <c r="N212" s="284"/>
    </row>
    <row r="213" spans="1:14" x14ac:dyDescent="0.2">
      <c r="A213" s="244"/>
      <c r="B213" s="245"/>
      <c r="C213" s="475" t="s">
        <v>317</v>
      </c>
      <c r="D213" s="475"/>
      <c r="E213" s="475"/>
      <c r="F213" s="246" t="s">
        <v>318</v>
      </c>
      <c r="G213" s="246" t="s">
        <v>674</v>
      </c>
      <c r="H213" s="246" t="s">
        <v>668</v>
      </c>
      <c r="I213" s="246" t="s">
        <v>675</v>
      </c>
      <c r="J213" s="247"/>
      <c r="K213" s="246"/>
      <c r="L213" s="247"/>
      <c r="M213" s="246"/>
      <c r="N213" s="248"/>
    </row>
    <row r="214" spans="1:14" x14ac:dyDescent="0.2">
      <c r="A214" s="244"/>
      <c r="B214" s="245"/>
      <c r="C214" s="475" t="s">
        <v>326</v>
      </c>
      <c r="D214" s="475"/>
      <c r="E214" s="475"/>
      <c r="F214" s="246" t="s">
        <v>318</v>
      </c>
      <c r="G214" s="246" t="s">
        <v>676</v>
      </c>
      <c r="H214" s="246"/>
      <c r="I214" s="246" t="s">
        <v>677</v>
      </c>
      <c r="J214" s="247"/>
      <c r="K214" s="246"/>
      <c r="L214" s="247"/>
      <c r="M214" s="246"/>
      <c r="N214" s="248"/>
    </row>
    <row r="215" spans="1:14" x14ac:dyDescent="0.2">
      <c r="A215" s="244"/>
      <c r="B215" s="245"/>
      <c r="C215" s="485" t="s">
        <v>319</v>
      </c>
      <c r="D215" s="485"/>
      <c r="E215" s="485"/>
      <c r="F215" s="249"/>
      <c r="G215" s="249"/>
      <c r="H215" s="249"/>
      <c r="I215" s="249"/>
      <c r="J215" s="250">
        <v>7980.99</v>
      </c>
      <c r="K215" s="249"/>
      <c r="L215" s="250">
        <v>2812.82</v>
      </c>
      <c r="M215" s="249"/>
      <c r="N215" s="251"/>
    </row>
    <row r="216" spans="1:14" x14ac:dyDescent="0.2">
      <c r="A216" s="244"/>
      <c r="B216" s="245"/>
      <c r="C216" s="475" t="s">
        <v>320</v>
      </c>
      <c r="D216" s="475"/>
      <c r="E216" s="475"/>
      <c r="F216" s="246"/>
      <c r="G216" s="246"/>
      <c r="H216" s="246"/>
      <c r="I216" s="246"/>
      <c r="J216" s="247"/>
      <c r="K216" s="246"/>
      <c r="L216" s="247">
        <v>409.4</v>
      </c>
      <c r="M216" s="246"/>
      <c r="N216" s="248">
        <v>13076</v>
      </c>
    </row>
    <row r="217" spans="1:14" x14ac:dyDescent="0.2">
      <c r="A217" s="244"/>
      <c r="B217" s="245"/>
      <c r="C217" s="475" t="s">
        <v>355</v>
      </c>
      <c r="D217" s="475"/>
      <c r="E217" s="475"/>
      <c r="F217" s="246" t="s">
        <v>321</v>
      </c>
      <c r="G217" s="246" t="s">
        <v>585</v>
      </c>
      <c r="H217" s="246"/>
      <c r="I217" s="246" t="s">
        <v>585</v>
      </c>
      <c r="J217" s="247"/>
      <c r="K217" s="246"/>
      <c r="L217" s="247">
        <v>429.87</v>
      </c>
      <c r="M217" s="246"/>
      <c r="N217" s="248">
        <v>13730</v>
      </c>
    </row>
    <row r="218" spans="1:14" x14ac:dyDescent="0.2">
      <c r="A218" s="244"/>
      <c r="B218" s="245"/>
      <c r="C218" s="475" t="s">
        <v>356</v>
      </c>
      <c r="D218" s="475"/>
      <c r="E218" s="475"/>
      <c r="F218" s="246" t="s">
        <v>321</v>
      </c>
      <c r="G218" s="246" t="s">
        <v>331</v>
      </c>
      <c r="H218" s="246"/>
      <c r="I218" s="246" t="s">
        <v>331</v>
      </c>
      <c r="J218" s="247"/>
      <c r="K218" s="246"/>
      <c r="L218" s="247">
        <v>245.64</v>
      </c>
      <c r="M218" s="246"/>
      <c r="N218" s="248">
        <v>7846</v>
      </c>
    </row>
    <row r="219" spans="1:14" x14ac:dyDescent="0.2">
      <c r="A219" s="252"/>
      <c r="B219" s="253"/>
      <c r="C219" s="478" t="s">
        <v>322</v>
      </c>
      <c r="D219" s="478"/>
      <c r="E219" s="478"/>
      <c r="F219" s="241"/>
      <c r="G219" s="241"/>
      <c r="H219" s="241"/>
      <c r="I219" s="241"/>
      <c r="J219" s="242"/>
      <c r="K219" s="241"/>
      <c r="L219" s="242">
        <v>3488.33</v>
      </c>
      <c r="M219" s="249"/>
      <c r="N219" s="243">
        <v>49838</v>
      </c>
    </row>
    <row r="220" spans="1:14" ht="22.5" x14ac:dyDescent="0.2">
      <c r="A220" s="239" t="s">
        <v>420</v>
      </c>
      <c r="B220" s="240" t="s">
        <v>662</v>
      </c>
      <c r="C220" s="478" t="s">
        <v>678</v>
      </c>
      <c r="D220" s="478"/>
      <c r="E220" s="478"/>
      <c r="F220" s="241" t="s">
        <v>664</v>
      </c>
      <c r="G220" s="241"/>
      <c r="H220" s="241"/>
      <c r="I220" s="241" t="s">
        <v>665</v>
      </c>
      <c r="J220" s="242"/>
      <c r="K220" s="241"/>
      <c r="L220" s="242"/>
      <c r="M220" s="241"/>
      <c r="N220" s="243"/>
    </row>
    <row r="221" spans="1:14" x14ac:dyDescent="0.2">
      <c r="A221" s="244"/>
      <c r="B221" s="245" t="s">
        <v>315</v>
      </c>
      <c r="C221" s="475" t="s">
        <v>25</v>
      </c>
      <c r="D221" s="475"/>
      <c r="E221" s="475"/>
      <c r="F221" s="246"/>
      <c r="G221" s="246"/>
      <c r="H221" s="246"/>
      <c r="I221" s="246"/>
      <c r="J221" s="247">
        <v>935.67</v>
      </c>
      <c r="K221" s="246"/>
      <c r="L221" s="247">
        <v>439.69</v>
      </c>
      <c r="M221" s="246" t="s">
        <v>400</v>
      </c>
      <c r="N221" s="248">
        <v>14044</v>
      </c>
    </row>
    <row r="222" spans="1:14" x14ac:dyDescent="0.2">
      <c r="A222" s="244"/>
      <c r="B222" s="245" t="s">
        <v>316</v>
      </c>
      <c r="C222" s="475" t="s">
        <v>4</v>
      </c>
      <c r="D222" s="475"/>
      <c r="E222" s="475"/>
      <c r="F222" s="246"/>
      <c r="G222" s="246"/>
      <c r="H222" s="246"/>
      <c r="I222" s="246"/>
      <c r="J222" s="247">
        <v>7045.32</v>
      </c>
      <c r="K222" s="246"/>
      <c r="L222" s="247">
        <v>3310.74</v>
      </c>
      <c r="M222" s="246" t="s">
        <v>476</v>
      </c>
      <c r="N222" s="248">
        <v>23639</v>
      </c>
    </row>
    <row r="223" spans="1:14" x14ac:dyDescent="0.2">
      <c r="A223" s="244"/>
      <c r="B223" s="245" t="s">
        <v>323</v>
      </c>
      <c r="C223" s="475" t="s">
        <v>325</v>
      </c>
      <c r="D223" s="475"/>
      <c r="E223" s="475"/>
      <c r="F223" s="246"/>
      <c r="G223" s="246"/>
      <c r="H223" s="246"/>
      <c r="I223" s="246"/>
      <c r="J223" s="247">
        <v>225.94</v>
      </c>
      <c r="K223" s="246"/>
      <c r="L223" s="247">
        <v>106.17</v>
      </c>
      <c r="M223" s="246" t="s">
        <v>400</v>
      </c>
      <c r="N223" s="248">
        <v>3391</v>
      </c>
    </row>
    <row r="224" spans="1:14" x14ac:dyDescent="0.2">
      <c r="A224" s="281"/>
      <c r="B224" s="282" t="s">
        <v>669</v>
      </c>
      <c r="C224" s="486" t="s">
        <v>670</v>
      </c>
      <c r="D224" s="486"/>
      <c r="E224" s="486"/>
      <c r="F224" s="283" t="s">
        <v>671</v>
      </c>
      <c r="G224" s="283" t="s">
        <v>349</v>
      </c>
      <c r="H224" s="283"/>
      <c r="I224" s="283" t="s">
        <v>349</v>
      </c>
      <c r="J224" s="245"/>
      <c r="K224" s="246"/>
      <c r="L224" s="247"/>
      <c r="M224" s="246"/>
      <c r="N224" s="284"/>
    </row>
    <row r="225" spans="1:14" x14ac:dyDescent="0.2">
      <c r="A225" s="281"/>
      <c r="B225" s="282" t="s">
        <v>672</v>
      </c>
      <c r="C225" s="486" t="s">
        <v>413</v>
      </c>
      <c r="D225" s="486"/>
      <c r="E225" s="486"/>
      <c r="F225" s="283" t="s">
        <v>359</v>
      </c>
      <c r="G225" s="283" t="s">
        <v>349</v>
      </c>
      <c r="H225" s="283"/>
      <c r="I225" s="283" t="s">
        <v>349</v>
      </c>
      <c r="J225" s="245"/>
      <c r="K225" s="246"/>
      <c r="L225" s="247"/>
      <c r="M225" s="246"/>
      <c r="N225" s="284"/>
    </row>
    <row r="226" spans="1:14" x14ac:dyDescent="0.2">
      <c r="A226" s="281"/>
      <c r="B226" s="282" t="s">
        <v>673</v>
      </c>
      <c r="C226" s="486" t="s">
        <v>414</v>
      </c>
      <c r="D226" s="486"/>
      <c r="E226" s="486"/>
      <c r="F226" s="283" t="s">
        <v>359</v>
      </c>
      <c r="G226" s="283" t="s">
        <v>349</v>
      </c>
      <c r="H226" s="283"/>
      <c r="I226" s="283" t="s">
        <v>349</v>
      </c>
      <c r="J226" s="245"/>
      <c r="K226" s="246"/>
      <c r="L226" s="247"/>
      <c r="M226" s="246"/>
      <c r="N226" s="284"/>
    </row>
    <row r="227" spans="1:14" x14ac:dyDescent="0.2">
      <c r="A227" s="281"/>
      <c r="B227" s="282" t="s">
        <v>588</v>
      </c>
      <c r="C227" s="486" t="s">
        <v>589</v>
      </c>
      <c r="D227" s="486"/>
      <c r="E227" s="486"/>
      <c r="F227" s="283" t="s">
        <v>359</v>
      </c>
      <c r="G227" s="283" t="s">
        <v>349</v>
      </c>
      <c r="H227" s="283"/>
      <c r="I227" s="283" t="s">
        <v>349</v>
      </c>
      <c r="J227" s="245"/>
      <c r="K227" s="246"/>
      <c r="L227" s="247"/>
      <c r="M227" s="246"/>
      <c r="N227" s="284"/>
    </row>
    <row r="228" spans="1:14" x14ac:dyDescent="0.2">
      <c r="A228" s="244"/>
      <c r="B228" s="245"/>
      <c r="C228" s="475" t="s">
        <v>317</v>
      </c>
      <c r="D228" s="475"/>
      <c r="E228" s="475"/>
      <c r="F228" s="246" t="s">
        <v>318</v>
      </c>
      <c r="G228" s="246" t="s">
        <v>674</v>
      </c>
      <c r="H228" s="246"/>
      <c r="I228" s="246" t="s">
        <v>679</v>
      </c>
      <c r="J228" s="247"/>
      <c r="K228" s="246"/>
      <c r="L228" s="247"/>
      <c r="M228" s="246"/>
      <c r="N228" s="248"/>
    </row>
    <row r="229" spans="1:14" x14ac:dyDescent="0.2">
      <c r="A229" s="244"/>
      <c r="B229" s="245"/>
      <c r="C229" s="475" t="s">
        <v>326</v>
      </c>
      <c r="D229" s="475"/>
      <c r="E229" s="475"/>
      <c r="F229" s="246" t="s">
        <v>318</v>
      </c>
      <c r="G229" s="246" t="s">
        <v>676</v>
      </c>
      <c r="H229" s="246"/>
      <c r="I229" s="246" t="s">
        <v>677</v>
      </c>
      <c r="J229" s="247"/>
      <c r="K229" s="246"/>
      <c r="L229" s="247"/>
      <c r="M229" s="246"/>
      <c r="N229" s="248"/>
    </row>
    <row r="230" spans="1:14" x14ac:dyDescent="0.2">
      <c r="A230" s="244"/>
      <c r="B230" s="245"/>
      <c r="C230" s="485" t="s">
        <v>319</v>
      </c>
      <c r="D230" s="485"/>
      <c r="E230" s="485"/>
      <c r="F230" s="249"/>
      <c r="G230" s="249"/>
      <c r="H230" s="249"/>
      <c r="I230" s="249"/>
      <c r="J230" s="250">
        <v>7980.99</v>
      </c>
      <c r="K230" s="249"/>
      <c r="L230" s="250">
        <v>3750.43</v>
      </c>
      <c r="M230" s="249"/>
      <c r="N230" s="251"/>
    </row>
    <row r="231" spans="1:14" x14ac:dyDescent="0.2">
      <c r="A231" s="244"/>
      <c r="B231" s="245"/>
      <c r="C231" s="475" t="s">
        <v>320</v>
      </c>
      <c r="D231" s="475"/>
      <c r="E231" s="475"/>
      <c r="F231" s="246"/>
      <c r="G231" s="246"/>
      <c r="H231" s="246"/>
      <c r="I231" s="246"/>
      <c r="J231" s="247"/>
      <c r="K231" s="246"/>
      <c r="L231" s="247">
        <v>545.86</v>
      </c>
      <c r="M231" s="246"/>
      <c r="N231" s="248">
        <v>17435</v>
      </c>
    </row>
    <row r="232" spans="1:14" x14ac:dyDescent="0.2">
      <c r="A232" s="244"/>
      <c r="B232" s="245"/>
      <c r="C232" s="475" t="s">
        <v>355</v>
      </c>
      <c r="D232" s="475"/>
      <c r="E232" s="475"/>
      <c r="F232" s="246" t="s">
        <v>321</v>
      </c>
      <c r="G232" s="246" t="s">
        <v>585</v>
      </c>
      <c r="H232" s="246"/>
      <c r="I232" s="246" t="s">
        <v>585</v>
      </c>
      <c r="J232" s="247"/>
      <c r="K232" s="246"/>
      <c r="L232" s="247">
        <v>573.15</v>
      </c>
      <c r="M232" s="246"/>
      <c r="N232" s="248">
        <v>18307</v>
      </c>
    </row>
    <row r="233" spans="1:14" x14ac:dyDescent="0.2">
      <c r="A233" s="244"/>
      <c r="B233" s="245"/>
      <c r="C233" s="475" t="s">
        <v>356</v>
      </c>
      <c r="D233" s="475"/>
      <c r="E233" s="475"/>
      <c r="F233" s="246" t="s">
        <v>321</v>
      </c>
      <c r="G233" s="246" t="s">
        <v>331</v>
      </c>
      <c r="H233" s="246"/>
      <c r="I233" s="246" t="s">
        <v>331</v>
      </c>
      <c r="J233" s="247"/>
      <c r="K233" s="246"/>
      <c r="L233" s="247">
        <v>327.52</v>
      </c>
      <c r="M233" s="246"/>
      <c r="N233" s="248">
        <v>10461</v>
      </c>
    </row>
    <row r="234" spans="1:14" x14ac:dyDescent="0.2">
      <c r="A234" s="252"/>
      <c r="B234" s="253"/>
      <c r="C234" s="478" t="s">
        <v>322</v>
      </c>
      <c r="D234" s="478"/>
      <c r="E234" s="478"/>
      <c r="F234" s="241"/>
      <c r="G234" s="241"/>
      <c r="H234" s="241"/>
      <c r="I234" s="241"/>
      <c r="J234" s="242"/>
      <c r="K234" s="241"/>
      <c r="L234" s="242">
        <v>4651.1000000000004</v>
      </c>
      <c r="M234" s="249"/>
      <c r="N234" s="243">
        <v>66451</v>
      </c>
    </row>
    <row r="235" spans="1:14" ht="22.5" x14ac:dyDescent="0.2">
      <c r="A235" s="239" t="s">
        <v>488</v>
      </c>
      <c r="B235" s="240" t="s">
        <v>662</v>
      </c>
      <c r="C235" s="478" t="s">
        <v>680</v>
      </c>
      <c r="D235" s="478"/>
      <c r="E235" s="478"/>
      <c r="F235" s="241" t="s">
        <v>664</v>
      </c>
      <c r="G235" s="241"/>
      <c r="H235" s="241"/>
      <c r="I235" s="241" t="s">
        <v>681</v>
      </c>
      <c r="J235" s="242"/>
      <c r="K235" s="241"/>
      <c r="L235" s="242"/>
      <c r="M235" s="241"/>
      <c r="N235" s="243"/>
    </row>
    <row r="236" spans="1:14" x14ac:dyDescent="0.2">
      <c r="A236" s="244"/>
      <c r="B236" s="245" t="s">
        <v>315</v>
      </c>
      <c r="C236" s="475" t="s">
        <v>25</v>
      </c>
      <c r="D236" s="475"/>
      <c r="E236" s="475"/>
      <c r="F236" s="246"/>
      <c r="G236" s="246"/>
      <c r="H236" s="246"/>
      <c r="I236" s="246"/>
      <c r="J236" s="247">
        <v>935.67</v>
      </c>
      <c r="K236" s="246"/>
      <c r="L236" s="247">
        <v>333.1</v>
      </c>
      <c r="M236" s="246" t="s">
        <v>400</v>
      </c>
      <c r="N236" s="248">
        <v>10639</v>
      </c>
    </row>
    <row r="237" spans="1:14" x14ac:dyDescent="0.2">
      <c r="A237" s="244"/>
      <c r="B237" s="245" t="s">
        <v>316</v>
      </c>
      <c r="C237" s="475" t="s">
        <v>4</v>
      </c>
      <c r="D237" s="475"/>
      <c r="E237" s="475"/>
      <c r="F237" s="246"/>
      <c r="G237" s="246"/>
      <c r="H237" s="246"/>
      <c r="I237" s="246"/>
      <c r="J237" s="247">
        <v>7045.32</v>
      </c>
      <c r="K237" s="246"/>
      <c r="L237" s="247">
        <v>2508.13</v>
      </c>
      <c r="M237" s="246" t="s">
        <v>476</v>
      </c>
      <c r="N237" s="248">
        <v>17908</v>
      </c>
    </row>
    <row r="238" spans="1:14" x14ac:dyDescent="0.2">
      <c r="A238" s="244"/>
      <c r="B238" s="245" t="s">
        <v>323</v>
      </c>
      <c r="C238" s="475" t="s">
        <v>325</v>
      </c>
      <c r="D238" s="475"/>
      <c r="E238" s="475"/>
      <c r="F238" s="246"/>
      <c r="G238" s="246"/>
      <c r="H238" s="246"/>
      <c r="I238" s="246"/>
      <c r="J238" s="247">
        <v>225.94</v>
      </c>
      <c r="K238" s="246"/>
      <c r="L238" s="247">
        <v>80.430000000000007</v>
      </c>
      <c r="M238" s="246" t="s">
        <v>400</v>
      </c>
      <c r="N238" s="248">
        <v>2569</v>
      </c>
    </row>
    <row r="239" spans="1:14" x14ac:dyDescent="0.2">
      <c r="A239" s="281"/>
      <c r="B239" s="282" t="s">
        <v>669</v>
      </c>
      <c r="C239" s="486" t="s">
        <v>670</v>
      </c>
      <c r="D239" s="486"/>
      <c r="E239" s="486"/>
      <c r="F239" s="283" t="s">
        <v>671</v>
      </c>
      <c r="G239" s="283" t="s">
        <v>349</v>
      </c>
      <c r="H239" s="283"/>
      <c r="I239" s="283" t="s">
        <v>349</v>
      </c>
      <c r="J239" s="245"/>
      <c r="K239" s="246"/>
      <c r="L239" s="247"/>
      <c r="M239" s="246"/>
      <c r="N239" s="284"/>
    </row>
    <row r="240" spans="1:14" x14ac:dyDescent="0.2">
      <c r="A240" s="281"/>
      <c r="B240" s="282" t="s">
        <v>672</v>
      </c>
      <c r="C240" s="486" t="s">
        <v>413</v>
      </c>
      <c r="D240" s="486"/>
      <c r="E240" s="486"/>
      <c r="F240" s="283" t="s">
        <v>359</v>
      </c>
      <c r="G240" s="283" t="s">
        <v>349</v>
      </c>
      <c r="H240" s="283"/>
      <c r="I240" s="283" t="s">
        <v>349</v>
      </c>
      <c r="J240" s="245"/>
      <c r="K240" s="246"/>
      <c r="L240" s="247"/>
      <c r="M240" s="246"/>
      <c r="N240" s="284"/>
    </row>
    <row r="241" spans="1:14" x14ac:dyDescent="0.2">
      <c r="A241" s="281"/>
      <c r="B241" s="282" t="s">
        <v>673</v>
      </c>
      <c r="C241" s="486" t="s">
        <v>414</v>
      </c>
      <c r="D241" s="486"/>
      <c r="E241" s="486"/>
      <c r="F241" s="283" t="s">
        <v>359</v>
      </c>
      <c r="G241" s="283" t="s">
        <v>349</v>
      </c>
      <c r="H241" s="283"/>
      <c r="I241" s="283" t="s">
        <v>349</v>
      </c>
      <c r="J241" s="245"/>
      <c r="K241" s="246"/>
      <c r="L241" s="247"/>
      <c r="M241" s="246"/>
      <c r="N241" s="284"/>
    </row>
    <row r="242" spans="1:14" x14ac:dyDescent="0.2">
      <c r="A242" s="281"/>
      <c r="B242" s="282" t="s">
        <v>588</v>
      </c>
      <c r="C242" s="486" t="s">
        <v>589</v>
      </c>
      <c r="D242" s="486"/>
      <c r="E242" s="486"/>
      <c r="F242" s="283" t="s">
        <v>359</v>
      </c>
      <c r="G242" s="283" t="s">
        <v>349</v>
      </c>
      <c r="H242" s="283"/>
      <c r="I242" s="283" t="s">
        <v>349</v>
      </c>
      <c r="J242" s="245"/>
      <c r="K242" s="246"/>
      <c r="L242" s="247"/>
      <c r="M242" s="246"/>
      <c r="N242" s="284"/>
    </row>
    <row r="243" spans="1:14" x14ac:dyDescent="0.2">
      <c r="A243" s="244"/>
      <c r="B243" s="245"/>
      <c r="C243" s="475" t="s">
        <v>317</v>
      </c>
      <c r="D243" s="475"/>
      <c r="E243" s="475"/>
      <c r="F243" s="246" t="s">
        <v>318</v>
      </c>
      <c r="G243" s="246" t="s">
        <v>674</v>
      </c>
      <c r="H243" s="246"/>
      <c r="I243" s="246" t="s">
        <v>682</v>
      </c>
      <c r="J243" s="247"/>
      <c r="K243" s="246"/>
      <c r="L243" s="247"/>
      <c r="M243" s="246"/>
      <c r="N243" s="248"/>
    </row>
    <row r="244" spans="1:14" x14ac:dyDescent="0.2">
      <c r="A244" s="244"/>
      <c r="B244" s="245"/>
      <c r="C244" s="475" t="s">
        <v>326</v>
      </c>
      <c r="D244" s="475"/>
      <c r="E244" s="475"/>
      <c r="F244" s="246" t="s">
        <v>318</v>
      </c>
      <c r="G244" s="246" t="s">
        <v>676</v>
      </c>
      <c r="H244" s="246"/>
      <c r="I244" s="246" t="s">
        <v>683</v>
      </c>
      <c r="J244" s="247"/>
      <c r="K244" s="246"/>
      <c r="L244" s="247"/>
      <c r="M244" s="246"/>
      <c r="N244" s="248"/>
    </row>
    <row r="245" spans="1:14" x14ac:dyDescent="0.2">
      <c r="A245" s="244"/>
      <c r="B245" s="245"/>
      <c r="C245" s="485" t="s">
        <v>319</v>
      </c>
      <c r="D245" s="485"/>
      <c r="E245" s="485"/>
      <c r="F245" s="249"/>
      <c r="G245" s="249"/>
      <c r="H245" s="249"/>
      <c r="I245" s="249"/>
      <c r="J245" s="250">
        <v>7980.99</v>
      </c>
      <c r="K245" s="249"/>
      <c r="L245" s="250">
        <v>2841.23</v>
      </c>
      <c r="M245" s="249"/>
      <c r="N245" s="251"/>
    </row>
    <row r="246" spans="1:14" x14ac:dyDescent="0.2">
      <c r="A246" s="244"/>
      <c r="B246" s="245"/>
      <c r="C246" s="475" t="s">
        <v>320</v>
      </c>
      <c r="D246" s="475"/>
      <c r="E246" s="475"/>
      <c r="F246" s="246"/>
      <c r="G246" s="246"/>
      <c r="H246" s="246"/>
      <c r="I246" s="246"/>
      <c r="J246" s="247"/>
      <c r="K246" s="246"/>
      <c r="L246" s="247">
        <v>413.53</v>
      </c>
      <c r="M246" s="246"/>
      <c r="N246" s="248">
        <v>13208</v>
      </c>
    </row>
    <row r="247" spans="1:14" x14ac:dyDescent="0.2">
      <c r="A247" s="244"/>
      <c r="B247" s="245"/>
      <c r="C247" s="475" t="s">
        <v>355</v>
      </c>
      <c r="D247" s="475"/>
      <c r="E247" s="475"/>
      <c r="F247" s="246" t="s">
        <v>321</v>
      </c>
      <c r="G247" s="246" t="s">
        <v>585</v>
      </c>
      <c r="H247" s="246"/>
      <c r="I247" s="246" t="s">
        <v>585</v>
      </c>
      <c r="J247" s="247"/>
      <c r="K247" s="246"/>
      <c r="L247" s="247">
        <v>434.21</v>
      </c>
      <c r="M247" s="246"/>
      <c r="N247" s="248">
        <v>13868</v>
      </c>
    </row>
    <row r="248" spans="1:14" x14ac:dyDescent="0.2">
      <c r="A248" s="244"/>
      <c r="B248" s="245"/>
      <c r="C248" s="475" t="s">
        <v>356</v>
      </c>
      <c r="D248" s="475"/>
      <c r="E248" s="475"/>
      <c r="F248" s="246" t="s">
        <v>321</v>
      </c>
      <c r="G248" s="246" t="s">
        <v>331</v>
      </c>
      <c r="H248" s="246"/>
      <c r="I248" s="246" t="s">
        <v>331</v>
      </c>
      <c r="J248" s="247"/>
      <c r="K248" s="246"/>
      <c r="L248" s="247">
        <v>248.12</v>
      </c>
      <c r="M248" s="246"/>
      <c r="N248" s="248">
        <v>7925</v>
      </c>
    </row>
    <row r="249" spans="1:14" x14ac:dyDescent="0.2">
      <c r="A249" s="252"/>
      <c r="B249" s="253"/>
      <c r="C249" s="478" t="s">
        <v>322</v>
      </c>
      <c r="D249" s="478"/>
      <c r="E249" s="478"/>
      <c r="F249" s="241"/>
      <c r="G249" s="241"/>
      <c r="H249" s="241"/>
      <c r="I249" s="241"/>
      <c r="J249" s="242"/>
      <c r="K249" s="241"/>
      <c r="L249" s="242">
        <v>3523.56</v>
      </c>
      <c r="M249" s="249"/>
      <c r="N249" s="243">
        <v>50340</v>
      </c>
    </row>
    <row r="250" spans="1:14" ht="22.5" x14ac:dyDescent="0.2">
      <c r="A250" s="239" t="s">
        <v>489</v>
      </c>
      <c r="B250" s="240" t="s">
        <v>684</v>
      </c>
      <c r="C250" s="478" t="s">
        <v>685</v>
      </c>
      <c r="D250" s="478"/>
      <c r="E250" s="478"/>
      <c r="F250" s="241" t="s">
        <v>686</v>
      </c>
      <c r="G250" s="241"/>
      <c r="H250" s="241"/>
      <c r="I250" s="241" t="s">
        <v>665</v>
      </c>
      <c r="J250" s="242"/>
      <c r="K250" s="241"/>
      <c r="L250" s="242"/>
      <c r="M250" s="241"/>
      <c r="N250" s="243"/>
    </row>
    <row r="251" spans="1:14" x14ac:dyDescent="0.2">
      <c r="A251" s="276"/>
      <c r="B251" s="245"/>
      <c r="C251" s="475" t="s">
        <v>687</v>
      </c>
      <c r="D251" s="475"/>
      <c r="E251" s="475"/>
      <c r="F251" s="475"/>
      <c r="G251" s="475"/>
      <c r="H251" s="475"/>
      <c r="I251" s="475"/>
      <c r="J251" s="475"/>
      <c r="K251" s="475"/>
      <c r="L251" s="475"/>
      <c r="M251" s="475"/>
      <c r="N251" s="477"/>
    </row>
    <row r="252" spans="1:14" x14ac:dyDescent="0.2">
      <c r="A252" s="244"/>
      <c r="B252" s="245" t="s">
        <v>315</v>
      </c>
      <c r="C252" s="475" t="s">
        <v>25</v>
      </c>
      <c r="D252" s="475"/>
      <c r="E252" s="475"/>
      <c r="F252" s="246"/>
      <c r="G252" s="246"/>
      <c r="H252" s="246"/>
      <c r="I252" s="246"/>
      <c r="J252" s="247">
        <v>296.79000000000002</v>
      </c>
      <c r="K252" s="246" t="s">
        <v>688</v>
      </c>
      <c r="L252" s="247">
        <v>90.65</v>
      </c>
      <c r="M252" s="246" t="s">
        <v>400</v>
      </c>
      <c r="N252" s="248">
        <v>2895</v>
      </c>
    </row>
    <row r="253" spans="1:14" x14ac:dyDescent="0.2">
      <c r="A253" s="244"/>
      <c r="B253" s="245" t="s">
        <v>316</v>
      </c>
      <c r="C253" s="475" t="s">
        <v>4</v>
      </c>
      <c r="D253" s="475"/>
      <c r="E253" s="475"/>
      <c r="F253" s="246"/>
      <c r="G253" s="246"/>
      <c r="H253" s="246"/>
      <c r="I253" s="246"/>
      <c r="J253" s="247">
        <v>1365.65</v>
      </c>
      <c r="K253" s="246" t="s">
        <v>688</v>
      </c>
      <c r="L253" s="247">
        <v>417.14</v>
      </c>
      <c r="M253" s="246" t="s">
        <v>476</v>
      </c>
      <c r="N253" s="248">
        <v>2978</v>
      </c>
    </row>
    <row r="254" spans="1:14" x14ac:dyDescent="0.2">
      <c r="A254" s="244"/>
      <c r="B254" s="245" t="s">
        <v>323</v>
      </c>
      <c r="C254" s="475" t="s">
        <v>325</v>
      </c>
      <c r="D254" s="475"/>
      <c r="E254" s="475"/>
      <c r="F254" s="246"/>
      <c r="G254" s="246"/>
      <c r="H254" s="246"/>
      <c r="I254" s="246"/>
      <c r="J254" s="247">
        <v>25.67</v>
      </c>
      <c r="K254" s="246" t="s">
        <v>688</v>
      </c>
      <c r="L254" s="247">
        <v>7.84</v>
      </c>
      <c r="M254" s="246" t="s">
        <v>400</v>
      </c>
      <c r="N254" s="248">
        <v>250</v>
      </c>
    </row>
    <row r="255" spans="1:14" x14ac:dyDescent="0.2">
      <c r="A255" s="281"/>
      <c r="B255" s="282" t="s">
        <v>672</v>
      </c>
      <c r="C255" s="486" t="s">
        <v>413</v>
      </c>
      <c r="D255" s="486"/>
      <c r="E255" s="486"/>
      <c r="F255" s="283" t="s">
        <v>359</v>
      </c>
      <c r="G255" s="283" t="s">
        <v>349</v>
      </c>
      <c r="H255" s="283" t="s">
        <v>349</v>
      </c>
      <c r="I255" s="283" t="s">
        <v>349</v>
      </c>
      <c r="J255" s="245"/>
      <c r="K255" s="246"/>
      <c r="L255" s="247"/>
      <c r="M255" s="246"/>
      <c r="N255" s="284"/>
    </row>
    <row r="256" spans="1:14" x14ac:dyDescent="0.2">
      <c r="A256" s="281"/>
      <c r="B256" s="282" t="s">
        <v>673</v>
      </c>
      <c r="C256" s="486" t="s">
        <v>414</v>
      </c>
      <c r="D256" s="486"/>
      <c r="E256" s="486"/>
      <c r="F256" s="283" t="s">
        <v>359</v>
      </c>
      <c r="G256" s="283" t="s">
        <v>349</v>
      </c>
      <c r="H256" s="283" t="s">
        <v>349</v>
      </c>
      <c r="I256" s="283" t="s">
        <v>349</v>
      </c>
      <c r="J256" s="245"/>
      <c r="K256" s="246"/>
      <c r="L256" s="247"/>
      <c r="M256" s="246"/>
      <c r="N256" s="284"/>
    </row>
    <row r="257" spans="1:14" x14ac:dyDescent="0.2">
      <c r="A257" s="281"/>
      <c r="B257" s="282" t="s">
        <v>689</v>
      </c>
      <c r="C257" s="486" t="s">
        <v>690</v>
      </c>
      <c r="D257" s="486"/>
      <c r="E257" s="486"/>
      <c r="F257" s="283" t="s">
        <v>359</v>
      </c>
      <c r="G257" s="283" t="s">
        <v>349</v>
      </c>
      <c r="H257" s="283" t="s">
        <v>349</v>
      </c>
      <c r="I257" s="283" t="s">
        <v>349</v>
      </c>
      <c r="J257" s="245"/>
      <c r="K257" s="246"/>
      <c r="L257" s="247"/>
      <c r="M257" s="246"/>
      <c r="N257" s="284"/>
    </row>
    <row r="258" spans="1:14" x14ac:dyDescent="0.2">
      <c r="A258" s="244"/>
      <c r="B258" s="245"/>
      <c r="C258" s="475" t="s">
        <v>317</v>
      </c>
      <c r="D258" s="475"/>
      <c r="E258" s="475"/>
      <c r="F258" s="246" t="s">
        <v>318</v>
      </c>
      <c r="G258" s="246" t="s">
        <v>691</v>
      </c>
      <c r="H258" s="246" t="s">
        <v>688</v>
      </c>
      <c r="I258" s="246" t="s">
        <v>692</v>
      </c>
      <c r="J258" s="247"/>
      <c r="K258" s="246"/>
      <c r="L258" s="247"/>
      <c r="M258" s="246"/>
      <c r="N258" s="248"/>
    </row>
    <row r="259" spans="1:14" x14ac:dyDescent="0.2">
      <c r="A259" s="244"/>
      <c r="B259" s="245"/>
      <c r="C259" s="475" t="s">
        <v>326</v>
      </c>
      <c r="D259" s="475"/>
      <c r="E259" s="475"/>
      <c r="F259" s="246" t="s">
        <v>318</v>
      </c>
      <c r="G259" s="246" t="s">
        <v>693</v>
      </c>
      <c r="H259" s="246"/>
      <c r="I259" s="246" t="s">
        <v>694</v>
      </c>
      <c r="J259" s="247"/>
      <c r="K259" s="246"/>
      <c r="L259" s="247"/>
      <c r="M259" s="246"/>
      <c r="N259" s="248"/>
    </row>
    <row r="260" spans="1:14" x14ac:dyDescent="0.2">
      <c r="A260" s="244"/>
      <c r="B260" s="245"/>
      <c r="C260" s="485" t="s">
        <v>319</v>
      </c>
      <c r="D260" s="485"/>
      <c r="E260" s="485"/>
      <c r="F260" s="249"/>
      <c r="G260" s="249"/>
      <c r="H260" s="249"/>
      <c r="I260" s="249"/>
      <c r="J260" s="250">
        <v>1662.44</v>
      </c>
      <c r="K260" s="249"/>
      <c r="L260" s="250">
        <v>507.79</v>
      </c>
      <c r="M260" s="249"/>
      <c r="N260" s="251"/>
    </row>
    <row r="261" spans="1:14" x14ac:dyDescent="0.2">
      <c r="A261" s="244"/>
      <c r="B261" s="245"/>
      <c r="C261" s="475" t="s">
        <v>320</v>
      </c>
      <c r="D261" s="475"/>
      <c r="E261" s="475"/>
      <c r="F261" s="246"/>
      <c r="G261" s="246"/>
      <c r="H261" s="246"/>
      <c r="I261" s="246"/>
      <c r="J261" s="247"/>
      <c r="K261" s="246"/>
      <c r="L261" s="247">
        <v>98.49</v>
      </c>
      <c r="M261" s="246"/>
      <c r="N261" s="248">
        <v>3145</v>
      </c>
    </row>
    <row r="262" spans="1:14" x14ac:dyDescent="0.2">
      <c r="A262" s="244"/>
      <c r="B262" s="245"/>
      <c r="C262" s="475" t="s">
        <v>355</v>
      </c>
      <c r="D262" s="475"/>
      <c r="E262" s="475"/>
      <c r="F262" s="246" t="s">
        <v>321</v>
      </c>
      <c r="G262" s="246" t="s">
        <v>585</v>
      </c>
      <c r="H262" s="246"/>
      <c r="I262" s="246" t="s">
        <v>585</v>
      </c>
      <c r="J262" s="247"/>
      <c r="K262" s="246"/>
      <c r="L262" s="247">
        <v>103.41</v>
      </c>
      <c r="M262" s="246"/>
      <c r="N262" s="248">
        <v>3302</v>
      </c>
    </row>
    <row r="263" spans="1:14" x14ac:dyDescent="0.2">
      <c r="A263" s="244"/>
      <c r="B263" s="245"/>
      <c r="C263" s="475" t="s">
        <v>356</v>
      </c>
      <c r="D263" s="475"/>
      <c r="E263" s="475"/>
      <c r="F263" s="246" t="s">
        <v>321</v>
      </c>
      <c r="G263" s="246" t="s">
        <v>331</v>
      </c>
      <c r="H263" s="246"/>
      <c r="I263" s="246" t="s">
        <v>331</v>
      </c>
      <c r="J263" s="247"/>
      <c r="K263" s="246"/>
      <c r="L263" s="247">
        <v>59.09</v>
      </c>
      <c r="M263" s="246"/>
      <c r="N263" s="248">
        <v>1887</v>
      </c>
    </row>
    <row r="264" spans="1:14" x14ac:dyDescent="0.2">
      <c r="A264" s="252"/>
      <c r="B264" s="253"/>
      <c r="C264" s="478" t="s">
        <v>322</v>
      </c>
      <c r="D264" s="478"/>
      <c r="E264" s="478"/>
      <c r="F264" s="241"/>
      <c r="G264" s="241"/>
      <c r="H264" s="241"/>
      <c r="I264" s="241"/>
      <c r="J264" s="242"/>
      <c r="K264" s="241"/>
      <c r="L264" s="242">
        <v>670.29</v>
      </c>
      <c r="M264" s="249"/>
      <c r="N264" s="243">
        <v>11062</v>
      </c>
    </row>
    <row r="265" spans="1:14" ht="22.5" x14ac:dyDescent="0.2">
      <c r="A265" s="239" t="s">
        <v>490</v>
      </c>
      <c r="B265" s="240" t="s">
        <v>684</v>
      </c>
      <c r="C265" s="478" t="s">
        <v>695</v>
      </c>
      <c r="D265" s="478"/>
      <c r="E265" s="478"/>
      <c r="F265" s="241" t="s">
        <v>686</v>
      </c>
      <c r="G265" s="241"/>
      <c r="H265" s="241"/>
      <c r="I265" s="241" t="s">
        <v>665</v>
      </c>
      <c r="J265" s="242"/>
      <c r="K265" s="241"/>
      <c r="L265" s="242"/>
      <c r="M265" s="241"/>
      <c r="N265" s="243"/>
    </row>
    <row r="266" spans="1:14" x14ac:dyDescent="0.2">
      <c r="A266" s="244"/>
      <c r="B266" s="245" t="s">
        <v>315</v>
      </c>
      <c r="C266" s="475" t="s">
        <v>25</v>
      </c>
      <c r="D266" s="475"/>
      <c r="E266" s="475"/>
      <c r="F266" s="246"/>
      <c r="G266" s="246"/>
      <c r="H266" s="246"/>
      <c r="I266" s="246"/>
      <c r="J266" s="247">
        <v>296.79000000000002</v>
      </c>
      <c r="K266" s="246"/>
      <c r="L266" s="247">
        <v>139.47</v>
      </c>
      <c r="M266" s="246" t="s">
        <v>400</v>
      </c>
      <c r="N266" s="248">
        <v>4455</v>
      </c>
    </row>
    <row r="267" spans="1:14" x14ac:dyDescent="0.2">
      <c r="A267" s="244"/>
      <c r="B267" s="245" t="s">
        <v>316</v>
      </c>
      <c r="C267" s="475" t="s">
        <v>4</v>
      </c>
      <c r="D267" s="475"/>
      <c r="E267" s="475"/>
      <c r="F267" s="246"/>
      <c r="G267" s="246"/>
      <c r="H267" s="246"/>
      <c r="I267" s="246"/>
      <c r="J267" s="247">
        <v>1365.65</v>
      </c>
      <c r="K267" s="246"/>
      <c r="L267" s="247">
        <v>641.75</v>
      </c>
      <c r="M267" s="246" t="s">
        <v>476</v>
      </c>
      <c r="N267" s="248">
        <v>4582</v>
      </c>
    </row>
    <row r="268" spans="1:14" x14ac:dyDescent="0.2">
      <c r="A268" s="244"/>
      <c r="B268" s="245" t="s">
        <v>323</v>
      </c>
      <c r="C268" s="475" t="s">
        <v>325</v>
      </c>
      <c r="D268" s="475"/>
      <c r="E268" s="475"/>
      <c r="F268" s="246"/>
      <c r="G268" s="246"/>
      <c r="H268" s="246"/>
      <c r="I268" s="246"/>
      <c r="J268" s="247">
        <v>25.67</v>
      </c>
      <c r="K268" s="246"/>
      <c r="L268" s="247">
        <v>12.06</v>
      </c>
      <c r="M268" s="246" t="s">
        <v>400</v>
      </c>
      <c r="N268" s="248">
        <v>385</v>
      </c>
    </row>
    <row r="269" spans="1:14" x14ac:dyDescent="0.2">
      <c r="A269" s="281"/>
      <c r="B269" s="282" t="s">
        <v>672</v>
      </c>
      <c r="C269" s="486" t="s">
        <v>413</v>
      </c>
      <c r="D269" s="486"/>
      <c r="E269" s="486"/>
      <c r="F269" s="283" t="s">
        <v>359</v>
      </c>
      <c r="G269" s="283" t="s">
        <v>349</v>
      </c>
      <c r="H269" s="283"/>
      <c r="I269" s="283" t="s">
        <v>349</v>
      </c>
      <c r="J269" s="245"/>
      <c r="K269" s="246"/>
      <c r="L269" s="247"/>
      <c r="M269" s="246"/>
      <c r="N269" s="284"/>
    </row>
    <row r="270" spans="1:14" x14ac:dyDescent="0.2">
      <c r="A270" s="281"/>
      <c r="B270" s="282" t="s">
        <v>673</v>
      </c>
      <c r="C270" s="486" t="s">
        <v>414</v>
      </c>
      <c r="D270" s="486"/>
      <c r="E270" s="486"/>
      <c r="F270" s="283" t="s">
        <v>359</v>
      </c>
      <c r="G270" s="283" t="s">
        <v>349</v>
      </c>
      <c r="H270" s="283"/>
      <c r="I270" s="283" t="s">
        <v>349</v>
      </c>
      <c r="J270" s="245"/>
      <c r="K270" s="246"/>
      <c r="L270" s="247"/>
      <c r="M270" s="246"/>
      <c r="N270" s="284"/>
    </row>
    <row r="271" spans="1:14" x14ac:dyDescent="0.2">
      <c r="A271" s="281"/>
      <c r="B271" s="282" t="s">
        <v>689</v>
      </c>
      <c r="C271" s="486" t="s">
        <v>690</v>
      </c>
      <c r="D271" s="486"/>
      <c r="E271" s="486"/>
      <c r="F271" s="283" t="s">
        <v>359</v>
      </c>
      <c r="G271" s="283" t="s">
        <v>349</v>
      </c>
      <c r="H271" s="283"/>
      <c r="I271" s="283" t="s">
        <v>349</v>
      </c>
      <c r="J271" s="245"/>
      <c r="K271" s="246"/>
      <c r="L271" s="247"/>
      <c r="M271" s="246"/>
      <c r="N271" s="284"/>
    </row>
    <row r="272" spans="1:14" x14ac:dyDescent="0.2">
      <c r="A272" s="244"/>
      <c r="B272" s="245"/>
      <c r="C272" s="475" t="s">
        <v>317</v>
      </c>
      <c r="D272" s="475"/>
      <c r="E272" s="475"/>
      <c r="F272" s="246" t="s">
        <v>318</v>
      </c>
      <c r="G272" s="246" t="s">
        <v>691</v>
      </c>
      <c r="H272" s="246"/>
      <c r="I272" s="246" t="s">
        <v>696</v>
      </c>
      <c r="J272" s="247"/>
      <c r="K272" s="246"/>
      <c r="L272" s="247"/>
      <c r="M272" s="246"/>
      <c r="N272" s="248"/>
    </row>
    <row r="273" spans="1:14" x14ac:dyDescent="0.2">
      <c r="A273" s="244"/>
      <c r="B273" s="245"/>
      <c r="C273" s="475" t="s">
        <v>326</v>
      </c>
      <c r="D273" s="475"/>
      <c r="E273" s="475"/>
      <c r="F273" s="246" t="s">
        <v>318</v>
      </c>
      <c r="G273" s="246" t="s">
        <v>693</v>
      </c>
      <c r="H273" s="246"/>
      <c r="I273" s="246" t="s">
        <v>694</v>
      </c>
      <c r="J273" s="247"/>
      <c r="K273" s="246"/>
      <c r="L273" s="247"/>
      <c r="M273" s="246"/>
      <c r="N273" s="248"/>
    </row>
    <row r="274" spans="1:14" x14ac:dyDescent="0.2">
      <c r="A274" s="244"/>
      <c r="B274" s="245"/>
      <c r="C274" s="485" t="s">
        <v>319</v>
      </c>
      <c r="D274" s="485"/>
      <c r="E274" s="485"/>
      <c r="F274" s="249"/>
      <c r="G274" s="249"/>
      <c r="H274" s="249"/>
      <c r="I274" s="249"/>
      <c r="J274" s="250">
        <v>1662.44</v>
      </c>
      <c r="K274" s="249"/>
      <c r="L274" s="250">
        <v>781.22</v>
      </c>
      <c r="M274" s="249"/>
      <c r="N274" s="251"/>
    </row>
    <row r="275" spans="1:14" x14ac:dyDescent="0.2">
      <c r="A275" s="244"/>
      <c r="B275" s="245"/>
      <c r="C275" s="475" t="s">
        <v>320</v>
      </c>
      <c r="D275" s="475"/>
      <c r="E275" s="475"/>
      <c r="F275" s="246"/>
      <c r="G275" s="246"/>
      <c r="H275" s="246"/>
      <c r="I275" s="246"/>
      <c r="J275" s="247"/>
      <c r="K275" s="246"/>
      <c r="L275" s="247">
        <v>151.53</v>
      </c>
      <c r="M275" s="246"/>
      <c r="N275" s="248">
        <v>4840</v>
      </c>
    </row>
    <row r="276" spans="1:14" x14ac:dyDescent="0.2">
      <c r="A276" s="244"/>
      <c r="B276" s="245"/>
      <c r="C276" s="475" t="s">
        <v>355</v>
      </c>
      <c r="D276" s="475"/>
      <c r="E276" s="475"/>
      <c r="F276" s="246" t="s">
        <v>321</v>
      </c>
      <c r="G276" s="246" t="s">
        <v>585</v>
      </c>
      <c r="H276" s="246"/>
      <c r="I276" s="246" t="s">
        <v>585</v>
      </c>
      <c r="J276" s="247"/>
      <c r="K276" s="246"/>
      <c r="L276" s="247">
        <v>159.11000000000001</v>
      </c>
      <c r="M276" s="246"/>
      <c r="N276" s="248">
        <v>5082</v>
      </c>
    </row>
    <row r="277" spans="1:14" x14ac:dyDescent="0.2">
      <c r="A277" s="244"/>
      <c r="B277" s="245"/>
      <c r="C277" s="475" t="s">
        <v>356</v>
      </c>
      <c r="D277" s="475"/>
      <c r="E277" s="475"/>
      <c r="F277" s="246" t="s">
        <v>321</v>
      </c>
      <c r="G277" s="246" t="s">
        <v>331</v>
      </c>
      <c r="H277" s="246"/>
      <c r="I277" s="246" t="s">
        <v>331</v>
      </c>
      <c r="J277" s="247"/>
      <c r="K277" s="246"/>
      <c r="L277" s="247">
        <v>90.92</v>
      </c>
      <c r="M277" s="246"/>
      <c r="N277" s="248">
        <v>2904</v>
      </c>
    </row>
    <row r="278" spans="1:14" x14ac:dyDescent="0.2">
      <c r="A278" s="252"/>
      <c r="B278" s="253"/>
      <c r="C278" s="478" t="s">
        <v>322</v>
      </c>
      <c r="D278" s="478"/>
      <c r="E278" s="478"/>
      <c r="F278" s="241"/>
      <c r="G278" s="241"/>
      <c r="H278" s="241"/>
      <c r="I278" s="241"/>
      <c r="J278" s="242"/>
      <c r="K278" s="241"/>
      <c r="L278" s="242">
        <v>1031.25</v>
      </c>
      <c r="M278" s="249"/>
      <c r="N278" s="243">
        <v>17023</v>
      </c>
    </row>
    <row r="279" spans="1:14" ht="22.5" x14ac:dyDescent="0.2">
      <c r="A279" s="239" t="s">
        <v>491</v>
      </c>
      <c r="B279" s="240" t="s">
        <v>684</v>
      </c>
      <c r="C279" s="478" t="s">
        <v>697</v>
      </c>
      <c r="D279" s="478"/>
      <c r="E279" s="478"/>
      <c r="F279" s="241" t="s">
        <v>686</v>
      </c>
      <c r="G279" s="241"/>
      <c r="H279" s="241"/>
      <c r="I279" s="241" t="s">
        <v>681</v>
      </c>
      <c r="J279" s="242"/>
      <c r="K279" s="241"/>
      <c r="L279" s="242"/>
      <c r="M279" s="241"/>
      <c r="N279" s="243"/>
    </row>
    <row r="280" spans="1:14" x14ac:dyDescent="0.2">
      <c r="A280" s="244"/>
      <c r="B280" s="245" t="s">
        <v>315</v>
      </c>
      <c r="C280" s="475" t="s">
        <v>25</v>
      </c>
      <c r="D280" s="475"/>
      <c r="E280" s="475"/>
      <c r="F280" s="246"/>
      <c r="G280" s="246"/>
      <c r="H280" s="246"/>
      <c r="I280" s="246"/>
      <c r="J280" s="247">
        <v>296.79000000000002</v>
      </c>
      <c r="K280" s="246"/>
      <c r="L280" s="247">
        <v>105.66</v>
      </c>
      <c r="M280" s="246" t="s">
        <v>400</v>
      </c>
      <c r="N280" s="248">
        <v>3375</v>
      </c>
    </row>
    <row r="281" spans="1:14" x14ac:dyDescent="0.2">
      <c r="A281" s="244"/>
      <c r="B281" s="245" t="s">
        <v>316</v>
      </c>
      <c r="C281" s="475" t="s">
        <v>4</v>
      </c>
      <c r="D281" s="475"/>
      <c r="E281" s="475"/>
      <c r="F281" s="246"/>
      <c r="G281" s="246"/>
      <c r="H281" s="246"/>
      <c r="I281" s="246"/>
      <c r="J281" s="247">
        <v>1365.65</v>
      </c>
      <c r="K281" s="246"/>
      <c r="L281" s="247">
        <v>486.17</v>
      </c>
      <c r="M281" s="246" t="s">
        <v>476</v>
      </c>
      <c r="N281" s="248">
        <v>3471</v>
      </c>
    </row>
    <row r="282" spans="1:14" x14ac:dyDescent="0.2">
      <c r="A282" s="244"/>
      <c r="B282" s="245" t="s">
        <v>323</v>
      </c>
      <c r="C282" s="475" t="s">
        <v>325</v>
      </c>
      <c r="D282" s="475"/>
      <c r="E282" s="475"/>
      <c r="F282" s="246"/>
      <c r="G282" s="246"/>
      <c r="H282" s="246"/>
      <c r="I282" s="246"/>
      <c r="J282" s="247">
        <v>25.67</v>
      </c>
      <c r="K282" s="246"/>
      <c r="L282" s="247">
        <v>9.14</v>
      </c>
      <c r="M282" s="246" t="s">
        <v>400</v>
      </c>
      <c r="N282" s="248">
        <v>292</v>
      </c>
    </row>
    <row r="283" spans="1:14" x14ac:dyDescent="0.2">
      <c r="A283" s="281"/>
      <c r="B283" s="282" t="s">
        <v>672</v>
      </c>
      <c r="C283" s="486" t="s">
        <v>413</v>
      </c>
      <c r="D283" s="486"/>
      <c r="E283" s="486"/>
      <c r="F283" s="283" t="s">
        <v>359</v>
      </c>
      <c r="G283" s="283" t="s">
        <v>349</v>
      </c>
      <c r="H283" s="283"/>
      <c r="I283" s="283" t="s">
        <v>349</v>
      </c>
      <c r="J283" s="245"/>
      <c r="K283" s="246"/>
      <c r="L283" s="247"/>
      <c r="M283" s="246"/>
      <c r="N283" s="284"/>
    </row>
    <row r="284" spans="1:14" x14ac:dyDescent="0.2">
      <c r="A284" s="281"/>
      <c r="B284" s="282" t="s">
        <v>673</v>
      </c>
      <c r="C284" s="486" t="s">
        <v>414</v>
      </c>
      <c r="D284" s="486"/>
      <c r="E284" s="486"/>
      <c r="F284" s="283" t="s">
        <v>359</v>
      </c>
      <c r="G284" s="283" t="s">
        <v>349</v>
      </c>
      <c r="H284" s="283"/>
      <c r="I284" s="283" t="s">
        <v>349</v>
      </c>
      <c r="J284" s="245"/>
      <c r="K284" s="246"/>
      <c r="L284" s="247"/>
      <c r="M284" s="246"/>
      <c r="N284" s="284"/>
    </row>
    <row r="285" spans="1:14" x14ac:dyDescent="0.2">
      <c r="A285" s="281"/>
      <c r="B285" s="282" t="s">
        <v>689</v>
      </c>
      <c r="C285" s="486" t="s">
        <v>690</v>
      </c>
      <c r="D285" s="486"/>
      <c r="E285" s="486"/>
      <c r="F285" s="283" t="s">
        <v>359</v>
      </c>
      <c r="G285" s="283" t="s">
        <v>349</v>
      </c>
      <c r="H285" s="283"/>
      <c r="I285" s="283" t="s">
        <v>349</v>
      </c>
      <c r="J285" s="245"/>
      <c r="K285" s="246"/>
      <c r="L285" s="247"/>
      <c r="M285" s="246"/>
      <c r="N285" s="284"/>
    </row>
    <row r="286" spans="1:14" x14ac:dyDescent="0.2">
      <c r="A286" s="244"/>
      <c r="B286" s="245"/>
      <c r="C286" s="475" t="s">
        <v>317</v>
      </c>
      <c r="D286" s="475"/>
      <c r="E286" s="475"/>
      <c r="F286" s="246" t="s">
        <v>318</v>
      </c>
      <c r="G286" s="246" t="s">
        <v>691</v>
      </c>
      <c r="H286" s="246"/>
      <c r="I286" s="246" t="s">
        <v>698</v>
      </c>
      <c r="J286" s="247"/>
      <c r="K286" s="246"/>
      <c r="L286" s="247"/>
      <c r="M286" s="246"/>
      <c r="N286" s="248"/>
    </row>
    <row r="287" spans="1:14" x14ac:dyDescent="0.2">
      <c r="A287" s="244"/>
      <c r="B287" s="245"/>
      <c r="C287" s="475" t="s">
        <v>326</v>
      </c>
      <c r="D287" s="475"/>
      <c r="E287" s="475"/>
      <c r="F287" s="246" t="s">
        <v>318</v>
      </c>
      <c r="G287" s="246" t="s">
        <v>693</v>
      </c>
      <c r="H287" s="246"/>
      <c r="I287" s="246" t="s">
        <v>699</v>
      </c>
      <c r="J287" s="247"/>
      <c r="K287" s="246"/>
      <c r="L287" s="247"/>
      <c r="M287" s="246"/>
      <c r="N287" s="248"/>
    </row>
    <row r="288" spans="1:14" x14ac:dyDescent="0.2">
      <c r="A288" s="244"/>
      <c r="B288" s="245"/>
      <c r="C288" s="485" t="s">
        <v>319</v>
      </c>
      <c r="D288" s="485"/>
      <c r="E288" s="485"/>
      <c r="F288" s="249"/>
      <c r="G288" s="249"/>
      <c r="H288" s="249"/>
      <c r="I288" s="249"/>
      <c r="J288" s="250">
        <v>1662.44</v>
      </c>
      <c r="K288" s="249"/>
      <c r="L288" s="250">
        <v>591.83000000000004</v>
      </c>
      <c r="M288" s="249"/>
      <c r="N288" s="251"/>
    </row>
    <row r="289" spans="1:14" x14ac:dyDescent="0.2">
      <c r="A289" s="244"/>
      <c r="B289" s="245"/>
      <c r="C289" s="475" t="s">
        <v>320</v>
      </c>
      <c r="D289" s="475"/>
      <c r="E289" s="475"/>
      <c r="F289" s="246"/>
      <c r="G289" s="246"/>
      <c r="H289" s="246"/>
      <c r="I289" s="246"/>
      <c r="J289" s="247"/>
      <c r="K289" s="246"/>
      <c r="L289" s="247">
        <v>114.8</v>
      </c>
      <c r="M289" s="246"/>
      <c r="N289" s="248">
        <v>3667</v>
      </c>
    </row>
    <row r="290" spans="1:14" x14ac:dyDescent="0.2">
      <c r="A290" s="244"/>
      <c r="B290" s="245"/>
      <c r="C290" s="475" t="s">
        <v>355</v>
      </c>
      <c r="D290" s="475"/>
      <c r="E290" s="475"/>
      <c r="F290" s="246" t="s">
        <v>321</v>
      </c>
      <c r="G290" s="246" t="s">
        <v>585</v>
      </c>
      <c r="H290" s="246"/>
      <c r="I290" s="246" t="s">
        <v>585</v>
      </c>
      <c r="J290" s="247"/>
      <c r="K290" s="246"/>
      <c r="L290" s="247">
        <v>120.54</v>
      </c>
      <c r="M290" s="246"/>
      <c r="N290" s="248">
        <v>3850</v>
      </c>
    </row>
    <row r="291" spans="1:14" x14ac:dyDescent="0.2">
      <c r="A291" s="244"/>
      <c r="B291" s="245"/>
      <c r="C291" s="475" t="s">
        <v>356</v>
      </c>
      <c r="D291" s="475"/>
      <c r="E291" s="475"/>
      <c r="F291" s="246" t="s">
        <v>321</v>
      </c>
      <c r="G291" s="246" t="s">
        <v>331</v>
      </c>
      <c r="H291" s="246"/>
      <c r="I291" s="246" t="s">
        <v>331</v>
      </c>
      <c r="J291" s="247"/>
      <c r="K291" s="246"/>
      <c r="L291" s="247">
        <v>68.88</v>
      </c>
      <c r="M291" s="246"/>
      <c r="N291" s="248">
        <v>2200</v>
      </c>
    </row>
    <row r="292" spans="1:14" x14ac:dyDescent="0.2">
      <c r="A292" s="252"/>
      <c r="B292" s="253"/>
      <c r="C292" s="478" t="s">
        <v>322</v>
      </c>
      <c r="D292" s="478"/>
      <c r="E292" s="478"/>
      <c r="F292" s="241"/>
      <c r="G292" s="241"/>
      <c r="H292" s="241"/>
      <c r="I292" s="241"/>
      <c r="J292" s="242"/>
      <c r="K292" s="241"/>
      <c r="L292" s="242">
        <v>781.25</v>
      </c>
      <c r="M292" s="249"/>
      <c r="N292" s="243">
        <v>12896</v>
      </c>
    </row>
    <row r="293" spans="1:14" x14ac:dyDescent="0.2">
      <c r="A293" s="479" t="s">
        <v>700</v>
      </c>
      <c r="B293" s="480"/>
      <c r="C293" s="480"/>
      <c r="D293" s="480"/>
      <c r="E293" s="480"/>
      <c r="F293" s="480"/>
      <c r="G293" s="480"/>
      <c r="H293" s="480"/>
      <c r="I293" s="480"/>
      <c r="J293" s="480"/>
      <c r="K293" s="480"/>
      <c r="L293" s="480"/>
      <c r="M293" s="480"/>
      <c r="N293" s="481"/>
    </row>
    <row r="294" spans="1:14" ht="22.5" x14ac:dyDescent="0.2">
      <c r="A294" s="239" t="s">
        <v>492</v>
      </c>
      <c r="B294" s="240" t="s">
        <v>662</v>
      </c>
      <c r="C294" s="478" t="s">
        <v>663</v>
      </c>
      <c r="D294" s="478"/>
      <c r="E294" s="478"/>
      <c r="F294" s="241" t="s">
        <v>664</v>
      </c>
      <c r="G294" s="241"/>
      <c r="H294" s="241"/>
      <c r="I294" s="241" t="s">
        <v>701</v>
      </c>
      <c r="J294" s="242"/>
      <c r="K294" s="241"/>
      <c r="L294" s="242"/>
      <c r="M294" s="241"/>
      <c r="N294" s="243"/>
    </row>
    <row r="295" spans="1:14" x14ac:dyDescent="0.2">
      <c r="A295" s="276"/>
      <c r="B295" s="245" t="s">
        <v>666</v>
      </c>
      <c r="C295" s="475" t="s">
        <v>667</v>
      </c>
      <c r="D295" s="475"/>
      <c r="E295" s="475"/>
      <c r="F295" s="475"/>
      <c r="G295" s="475"/>
      <c r="H295" s="475"/>
      <c r="I295" s="475"/>
      <c r="J295" s="475"/>
      <c r="K295" s="475"/>
      <c r="L295" s="475"/>
      <c r="M295" s="475"/>
      <c r="N295" s="477"/>
    </row>
    <row r="296" spans="1:14" x14ac:dyDescent="0.2">
      <c r="A296" s="244"/>
      <c r="B296" s="245" t="s">
        <v>315</v>
      </c>
      <c r="C296" s="475" t="s">
        <v>25</v>
      </c>
      <c r="D296" s="475"/>
      <c r="E296" s="475"/>
      <c r="F296" s="246"/>
      <c r="G296" s="246"/>
      <c r="H296" s="246"/>
      <c r="I296" s="246"/>
      <c r="J296" s="247">
        <v>935.67</v>
      </c>
      <c r="K296" s="246" t="s">
        <v>668</v>
      </c>
      <c r="L296" s="247">
        <v>264.81</v>
      </c>
      <c r="M296" s="246" t="s">
        <v>400</v>
      </c>
      <c r="N296" s="248">
        <v>8458</v>
      </c>
    </row>
    <row r="297" spans="1:14" x14ac:dyDescent="0.2">
      <c r="A297" s="244"/>
      <c r="B297" s="245" t="s">
        <v>316</v>
      </c>
      <c r="C297" s="475" t="s">
        <v>4</v>
      </c>
      <c r="D297" s="475"/>
      <c r="E297" s="475"/>
      <c r="F297" s="246"/>
      <c r="G297" s="246"/>
      <c r="H297" s="246"/>
      <c r="I297" s="246"/>
      <c r="J297" s="247">
        <v>7045.32</v>
      </c>
      <c r="K297" s="246" t="s">
        <v>668</v>
      </c>
      <c r="L297" s="247">
        <v>1993.97</v>
      </c>
      <c r="M297" s="246" t="s">
        <v>476</v>
      </c>
      <c r="N297" s="248">
        <v>14237</v>
      </c>
    </row>
    <row r="298" spans="1:14" x14ac:dyDescent="0.2">
      <c r="A298" s="244"/>
      <c r="B298" s="245" t="s">
        <v>323</v>
      </c>
      <c r="C298" s="475" t="s">
        <v>325</v>
      </c>
      <c r="D298" s="475"/>
      <c r="E298" s="475"/>
      <c r="F298" s="246"/>
      <c r="G298" s="246"/>
      <c r="H298" s="246"/>
      <c r="I298" s="246"/>
      <c r="J298" s="247">
        <v>225.94</v>
      </c>
      <c r="K298" s="246" t="s">
        <v>668</v>
      </c>
      <c r="L298" s="247">
        <v>63.95</v>
      </c>
      <c r="M298" s="246" t="s">
        <v>400</v>
      </c>
      <c r="N298" s="248">
        <v>2043</v>
      </c>
    </row>
    <row r="299" spans="1:14" x14ac:dyDescent="0.2">
      <c r="A299" s="281"/>
      <c r="B299" s="282" t="s">
        <v>669</v>
      </c>
      <c r="C299" s="486" t="s">
        <v>670</v>
      </c>
      <c r="D299" s="486"/>
      <c r="E299" s="486"/>
      <c r="F299" s="283" t="s">
        <v>671</v>
      </c>
      <c r="G299" s="283" t="s">
        <v>349</v>
      </c>
      <c r="H299" s="283" t="s">
        <v>349</v>
      </c>
      <c r="I299" s="283" t="s">
        <v>349</v>
      </c>
      <c r="J299" s="245"/>
      <c r="K299" s="246"/>
      <c r="L299" s="247"/>
      <c r="M299" s="246"/>
      <c r="N299" s="284"/>
    </row>
    <row r="300" spans="1:14" x14ac:dyDescent="0.2">
      <c r="A300" s="281"/>
      <c r="B300" s="282" t="s">
        <v>672</v>
      </c>
      <c r="C300" s="486" t="s">
        <v>413</v>
      </c>
      <c r="D300" s="486"/>
      <c r="E300" s="486"/>
      <c r="F300" s="283" t="s">
        <v>359</v>
      </c>
      <c r="G300" s="283" t="s">
        <v>349</v>
      </c>
      <c r="H300" s="283" t="s">
        <v>349</v>
      </c>
      <c r="I300" s="283" t="s">
        <v>349</v>
      </c>
      <c r="J300" s="245"/>
      <c r="K300" s="246"/>
      <c r="L300" s="247"/>
      <c r="M300" s="246"/>
      <c r="N300" s="284"/>
    </row>
    <row r="301" spans="1:14" x14ac:dyDescent="0.2">
      <c r="A301" s="281"/>
      <c r="B301" s="282" t="s">
        <v>673</v>
      </c>
      <c r="C301" s="486" t="s">
        <v>414</v>
      </c>
      <c r="D301" s="486"/>
      <c r="E301" s="486"/>
      <c r="F301" s="283" t="s">
        <v>359</v>
      </c>
      <c r="G301" s="283" t="s">
        <v>349</v>
      </c>
      <c r="H301" s="283" t="s">
        <v>349</v>
      </c>
      <c r="I301" s="283" t="s">
        <v>349</v>
      </c>
      <c r="J301" s="245"/>
      <c r="K301" s="246"/>
      <c r="L301" s="247"/>
      <c r="M301" s="246"/>
      <c r="N301" s="284"/>
    </row>
    <row r="302" spans="1:14" x14ac:dyDescent="0.2">
      <c r="A302" s="281"/>
      <c r="B302" s="282" t="s">
        <v>588</v>
      </c>
      <c r="C302" s="486" t="s">
        <v>589</v>
      </c>
      <c r="D302" s="486"/>
      <c r="E302" s="486"/>
      <c r="F302" s="283" t="s">
        <v>359</v>
      </c>
      <c r="G302" s="283" t="s">
        <v>349</v>
      </c>
      <c r="H302" s="283" t="s">
        <v>349</v>
      </c>
      <c r="I302" s="283" t="s">
        <v>349</v>
      </c>
      <c r="J302" s="245"/>
      <c r="K302" s="246"/>
      <c r="L302" s="247"/>
      <c r="M302" s="246"/>
      <c r="N302" s="284"/>
    </row>
    <row r="303" spans="1:14" x14ac:dyDescent="0.2">
      <c r="A303" s="244"/>
      <c r="B303" s="245"/>
      <c r="C303" s="475" t="s">
        <v>317</v>
      </c>
      <c r="D303" s="475"/>
      <c r="E303" s="475"/>
      <c r="F303" s="246" t="s">
        <v>318</v>
      </c>
      <c r="G303" s="246" t="s">
        <v>674</v>
      </c>
      <c r="H303" s="246" t="s">
        <v>668</v>
      </c>
      <c r="I303" s="246" t="s">
        <v>702</v>
      </c>
      <c r="J303" s="247"/>
      <c r="K303" s="246"/>
      <c r="L303" s="247"/>
      <c r="M303" s="246"/>
      <c r="N303" s="248"/>
    </row>
    <row r="304" spans="1:14" x14ac:dyDescent="0.2">
      <c r="A304" s="244"/>
      <c r="B304" s="245"/>
      <c r="C304" s="475" t="s">
        <v>326</v>
      </c>
      <c r="D304" s="475"/>
      <c r="E304" s="475"/>
      <c r="F304" s="246" t="s">
        <v>318</v>
      </c>
      <c r="G304" s="246" t="s">
        <v>676</v>
      </c>
      <c r="H304" s="246"/>
      <c r="I304" s="246" t="s">
        <v>703</v>
      </c>
      <c r="J304" s="247"/>
      <c r="K304" s="246"/>
      <c r="L304" s="247"/>
      <c r="M304" s="246"/>
      <c r="N304" s="248"/>
    </row>
    <row r="305" spans="1:14" x14ac:dyDescent="0.2">
      <c r="A305" s="244"/>
      <c r="B305" s="245"/>
      <c r="C305" s="485" t="s">
        <v>319</v>
      </c>
      <c r="D305" s="485"/>
      <c r="E305" s="485"/>
      <c r="F305" s="249"/>
      <c r="G305" s="249"/>
      <c r="H305" s="249"/>
      <c r="I305" s="249"/>
      <c r="J305" s="250">
        <v>7980.99</v>
      </c>
      <c r="K305" s="249"/>
      <c r="L305" s="250">
        <v>2258.7800000000002</v>
      </c>
      <c r="M305" s="249"/>
      <c r="N305" s="251"/>
    </row>
    <row r="306" spans="1:14" x14ac:dyDescent="0.2">
      <c r="A306" s="244"/>
      <c r="B306" s="245"/>
      <c r="C306" s="475" t="s">
        <v>320</v>
      </c>
      <c r="D306" s="475"/>
      <c r="E306" s="475"/>
      <c r="F306" s="246"/>
      <c r="G306" s="246"/>
      <c r="H306" s="246"/>
      <c r="I306" s="246"/>
      <c r="J306" s="247"/>
      <c r="K306" s="246"/>
      <c r="L306" s="247">
        <v>328.76</v>
      </c>
      <c r="M306" s="246"/>
      <c r="N306" s="248">
        <v>10501</v>
      </c>
    </row>
    <row r="307" spans="1:14" x14ac:dyDescent="0.2">
      <c r="A307" s="244"/>
      <c r="B307" s="245"/>
      <c r="C307" s="475" t="s">
        <v>355</v>
      </c>
      <c r="D307" s="475"/>
      <c r="E307" s="475"/>
      <c r="F307" s="246" t="s">
        <v>321</v>
      </c>
      <c r="G307" s="246" t="s">
        <v>585</v>
      </c>
      <c r="H307" s="246"/>
      <c r="I307" s="246" t="s">
        <v>585</v>
      </c>
      <c r="J307" s="247"/>
      <c r="K307" s="246"/>
      <c r="L307" s="247">
        <v>345.2</v>
      </c>
      <c r="M307" s="246"/>
      <c r="N307" s="248">
        <v>11026</v>
      </c>
    </row>
    <row r="308" spans="1:14" x14ac:dyDescent="0.2">
      <c r="A308" s="244"/>
      <c r="B308" s="245"/>
      <c r="C308" s="475" t="s">
        <v>356</v>
      </c>
      <c r="D308" s="475"/>
      <c r="E308" s="475"/>
      <c r="F308" s="246" t="s">
        <v>321</v>
      </c>
      <c r="G308" s="246" t="s">
        <v>331</v>
      </c>
      <c r="H308" s="246"/>
      <c r="I308" s="246" t="s">
        <v>331</v>
      </c>
      <c r="J308" s="247"/>
      <c r="K308" s="246"/>
      <c r="L308" s="247">
        <v>197.26</v>
      </c>
      <c r="M308" s="246"/>
      <c r="N308" s="248">
        <v>6301</v>
      </c>
    </row>
    <row r="309" spans="1:14" x14ac:dyDescent="0.2">
      <c r="A309" s="252"/>
      <c r="B309" s="253"/>
      <c r="C309" s="478" t="s">
        <v>322</v>
      </c>
      <c r="D309" s="478"/>
      <c r="E309" s="478"/>
      <c r="F309" s="241"/>
      <c r="G309" s="241"/>
      <c r="H309" s="241"/>
      <c r="I309" s="241"/>
      <c r="J309" s="242"/>
      <c r="K309" s="241"/>
      <c r="L309" s="242">
        <v>2801.24</v>
      </c>
      <c r="M309" s="249"/>
      <c r="N309" s="243">
        <v>40022</v>
      </c>
    </row>
    <row r="310" spans="1:14" ht="22.5" x14ac:dyDescent="0.2">
      <c r="A310" s="239" t="s">
        <v>493</v>
      </c>
      <c r="B310" s="240" t="s">
        <v>662</v>
      </c>
      <c r="C310" s="478" t="s">
        <v>678</v>
      </c>
      <c r="D310" s="478"/>
      <c r="E310" s="478"/>
      <c r="F310" s="241" t="s">
        <v>664</v>
      </c>
      <c r="G310" s="241"/>
      <c r="H310" s="241"/>
      <c r="I310" s="241" t="s">
        <v>701</v>
      </c>
      <c r="J310" s="242"/>
      <c r="K310" s="241"/>
      <c r="L310" s="242"/>
      <c r="M310" s="241"/>
      <c r="N310" s="243"/>
    </row>
    <row r="311" spans="1:14" x14ac:dyDescent="0.2">
      <c r="A311" s="244"/>
      <c r="B311" s="245" t="s">
        <v>315</v>
      </c>
      <c r="C311" s="475" t="s">
        <v>25</v>
      </c>
      <c r="D311" s="475"/>
      <c r="E311" s="475"/>
      <c r="F311" s="246"/>
      <c r="G311" s="246"/>
      <c r="H311" s="246"/>
      <c r="I311" s="246"/>
      <c r="J311" s="247">
        <v>935.67</v>
      </c>
      <c r="K311" s="246"/>
      <c r="L311" s="247">
        <v>353.08</v>
      </c>
      <c r="M311" s="246" t="s">
        <v>400</v>
      </c>
      <c r="N311" s="248">
        <v>11277</v>
      </c>
    </row>
    <row r="312" spans="1:14" x14ac:dyDescent="0.2">
      <c r="A312" s="244"/>
      <c r="B312" s="245" t="s">
        <v>316</v>
      </c>
      <c r="C312" s="475" t="s">
        <v>4</v>
      </c>
      <c r="D312" s="475"/>
      <c r="E312" s="475"/>
      <c r="F312" s="246"/>
      <c r="G312" s="246"/>
      <c r="H312" s="246"/>
      <c r="I312" s="246"/>
      <c r="J312" s="247">
        <v>7045.32</v>
      </c>
      <c r="K312" s="246"/>
      <c r="L312" s="247">
        <v>2658.62</v>
      </c>
      <c r="M312" s="246" t="s">
        <v>476</v>
      </c>
      <c r="N312" s="248">
        <v>18983</v>
      </c>
    </row>
    <row r="313" spans="1:14" x14ac:dyDescent="0.2">
      <c r="A313" s="244"/>
      <c r="B313" s="245" t="s">
        <v>323</v>
      </c>
      <c r="C313" s="475" t="s">
        <v>325</v>
      </c>
      <c r="D313" s="475"/>
      <c r="E313" s="475"/>
      <c r="F313" s="246"/>
      <c r="G313" s="246"/>
      <c r="H313" s="246"/>
      <c r="I313" s="246"/>
      <c r="J313" s="247">
        <v>225.94</v>
      </c>
      <c r="K313" s="246"/>
      <c r="L313" s="247">
        <v>85.26</v>
      </c>
      <c r="M313" s="246" t="s">
        <v>400</v>
      </c>
      <c r="N313" s="248">
        <v>2723</v>
      </c>
    </row>
    <row r="314" spans="1:14" x14ac:dyDescent="0.2">
      <c r="A314" s="281"/>
      <c r="B314" s="282" t="s">
        <v>669</v>
      </c>
      <c r="C314" s="486" t="s">
        <v>670</v>
      </c>
      <c r="D314" s="486"/>
      <c r="E314" s="486"/>
      <c r="F314" s="283" t="s">
        <v>671</v>
      </c>
      <c r="G314" s="283" t="s">
        <v>349</v>
      </c>
      <c r="H314" s="283"/>
      <c r="I314" s="283" t="s">
        <v>349</v>
      </c>
      <c r="J314" s="245"/>
      <c r="K314" s="246"/>
      <c r="L314" s="247"/>
      <c r="M314" s="246"/>
      <c r="N314" s="284"/>
    </row>
    <row r="315" spans="1:14" x14ac:dyDescent="0.2">
      <c r="A315" s="281"/>
      <c r="B315" s="282" t="s">
        <v>672</v>
      </c>
      <c r="C315" s="486" t="s">
        <v>413</v>
      </c>
      <c r="D315" s="486"/>
      <c r="E315" s="486"/>
      <c r="F315" s="283" t="s">
        <v>359</v>
      </c>
      <c r="G315" s="283" t="s">
        <v>349</v>
      </c>
      <c r="H315" s="283"/>
      <c r="I315" s="283" t="s">
        <v>349</v>
      </c>
      <c r="J315" s="245"/>
      <c r="K315" s="246"/>
      <c r="L315" s="247"/>
      <c r="M315" s="246"/>
      <c r="N315" s="284"/>
    </row>
    <row r="316" spans="1:14" x14ac:dyDescent="0.2">
      <c r="A316" s="281"/>
      <c r="B316" s="282" t="s">
        <v>673</v>
      </c>
      <c r="C316" s="486" t="s">
        <v>414</v>
      </c>
      <c r="D316" s="486"/>
      <c r="E316" s="486"/>
      <c r="F316" s="283" t="s">
        <v>359</v>
      </c>
      <c r="G316" s="283" t="s">
        <v>349</v>
      </c>
      <c r="H316" s="283"/>
      <c r="I316" s="283" t="s">
        <v>349</v>
      </c>
      <c r="J316" s="245"/>
      <c r="K316" s="246"/>
      <c r="L316" s="247"/>
      <c r="M316" s="246"/>
      <c r="N316" s="284"/>
    </row>
    <row r="317" spans="1:14" x14ac:dyDescent="0.2">
      <c r="A317" s="281"/>
      <c r="B317" s="282" t="s">
        <v>588</v>
      </c>
      <c r="C317" s="486" t="s">
        <v>589</v>
      </c>
      <c r="D317" s="486"/>
      <c r="E317" s="486"/>
      <c r="F317" s="283" t="s">
        <v>359</v>
      </c>
      <c r="G317" s="283" t="s">
        <v>349</v>
      </c>
      <c r="H317" s="283"/>
      <c r="I317" s="283" t="s">
        <v>349</v>
      </c>
      <c r="J317" s="245"/>
      <c r="K317" s="246"/>
      <c r="L317" s="247"/>
      <c r="M317" s="246"/>
      <c r="N317" s="284"/>
    </row>
    <row r="318" spans="1:14" x14ac:dyDescent="0.2">
      <c r="A318" s="244"/>
      <c r="B318" s="245"/>
      <c r="C318" s="475" t="s">
        <v>317</v>
      </c>
      <c r="D318" s="475"/>
      <c r="E318" s="475"/>
      <c r="F318" s="246" t="s">
        <v>318</v>
      </c>
      <c r="G318" s="246" t="s">
        <v>674</v>
      </c>
      <c r="H318" s="246"/>
      <c r="I318" s="246" t="s">
        <v>704</v>
      </c>
      <c r="J318" s="247"/>
      <c r="K318" s="246"/>
      <c r="L318" s="247"/>
      <c r="M318" s="246"/>
      <c r="N318" s="248"/>
    </row>
    <row r="319" spans="1:14" x14ac:dyDescent="0.2">
      <c r="A319" s="244"/>
      <c r="B319" s="245"/>
      <c r="C319" s="475" t="s">
        <v>326</v>
      </c>
      <c r="D319" s="475"/>
      <c r="E319" s="475"/>
      <c r="F319" s="246" t="s">
        <v>318</v>
      </c>
      <c r="G319" s="246" t="s">
        <v>676</v>
      </c>
      <c r="H319" s="246"/>
      <c r="I319" s="246" t="s">
        <v>703</v>
      </c>
      <c r="J319" s="247"/>
      <c r="K319" s="246"/>
      <c r="L319" s="247"/>
      <c r="M319" s="246"/>
      <c r="N319" s="248"/>
    </row>
    <row r="320" spans="1:14" x14ac:dyDescent="0.2">
      <c r="A320" s="244"/>
      <c r="B320" s="245"/>
      <c r="C320" s="485" t="s">
        <v>319</v>
      </c>
      <c r="D320" s="485"/>
      <c r="E320" s="485"/>
      <c r="F320" s="249"/>
      <c r="G320" s="249"/>
      <c r="H320" s="249"/>
      <c r="I320" s="249"/>
      <c r="J320" s="250">
        <v>7980.99</v>
      </c>
      <c r="K320" s="249"/>
      <c r="L320" s="250">
        <v>3011.7</v>
      </c>
      <c r="M320" s="249"/>
      <c r="N320" s="251"/>
    </row>
    <row r="321" spans="1:14" x14ac:dyDescent="0.2">
      <c r="A321" s="244"/>
      <c r="B321" s="245"/>
      <c r="C321" s="475" t="s">
        <v>320</v>
      </c>
      <c r="D321" s="475"/>
      <c r="E321" s="475"/>
      <c r="F321" s="246"/>
      <c r="G321" s="246"/>
      <c r="H321" s="246"/>
      <c r="I321" s="246"/>
      <c r="J321" s="247"/>
      <c r="K321" s="246"/>
      <c r="L321" s="247">
        <v>438.34</v>
      </c>
      <c r="M321" s="246"/>
      <c r="N321" s="248">
        <v>14000</v>
      </c>
    </row>
    <row r="322" spans="1:14" x14ac:dyDescent="0.2">
      <c r="A322" s="244"/>
      <c r="B322" s="245"/>
      <c r="C322" s="475" t="s">
        <v>355</v>
      </c>
      <c r="D322" s="475"/>
      <c r="E322" s="475"/>
      <c r="F322" s="246" t="s">
        <v>321</v>
      </c>
      <c r="G322" s="246" t="s">
        <v>585</v>
      </c>
      <c r="H322" s="246"/>
      <c r="I322" s="246" t="s">
        <v>585</v>
      </c>
      <c r="J322" s="247"/>
      <c r="K322" s="246"/>
      <c r="L322" s="247">
        <v>460.26</v>
      </c>
      <c r="M322" s="246"/>
      <c r="N322" s="248">
        <v>14700</v>
      </c>
    </row>
    <row r="323" spans="1:14" x14ac:dyDescent="0.2">
      <c r="A323" s="244"/>
      <c r="B323" s="245"/>
      <c r="C323" s="475" t="s">
        <v>356</v>
      </c>
      <c r="D323" s="475"/>
      <c r="E323" s="475"/>
      <c r="F323" s="246" t="s">
        <v>321</v>
      </c>
      <c r="G323" s="246" t="s">
        <v>331</v>
      </c>
      <c r="H323" s="246"/>
      <c r="I323" s="246" t="s">
        <v>331</v>
      </c>
      <c r="J323" s="247"/>
      <c r="K323" s="246"/>
      <c r="L323" s="247">
        <v>263</v>
      </c>
      <c r="M323" s="246"/>
      <c r="N323" s="248">
        <v>8400</v>
      </c>
    </row>
    <row r="324" spans="1:14" x14ac:dyDescent="0.2">
      <c r="A324" s="252"/>
      <c r="B324" s="253"/>
      <c r="C324" s="478" t="s">
        <v>322</v>
      </c>
      <c r="D324" s="478"/>
      <c r="E324" s="478"/>
      <c r="F324" s="241"/>
      <c r="G324" s="241"/>
      <c r="H324" s="241"/>
      <c r="I324" s="241"/>
      <c r="J324" s="242"/>
      <c r="K324" s="241"/>
      <c r="L324" s="242">
        <v>3734.96</v>
      </c>
      <c r="M324" s="249"/>
      <c r="N324" s="243">
        <v>53360</v>
      </c>
    </row>
    <row r="325" spans="1:14" ht="22.5" x14ac:dyDescent="0.2">
      <c r="A325" s="239" t="s">
        <v>494</v>
      </c>
      <c r="B325" s="240" t="s">
        <v>662</v>
      </c>
      <c r="C325" s="478" t="s">
        <v>680</v>
      </c>
      <c r="D325" s="478"/>
      <c r="E325" s="478"/>
      <c r="F325" s="241" t="s">
        <v>664</v>
      </c>
      <c r="G325" s="241"/>
      <c r="H325" s="241"/>
      <c r="I325" s="241" t="s">
        <v>705</v>
      </c>
      <c r="J325" s="242"/>
      <c r="K325" s="241"/>
      <c r="L325" s="242"/>
      <c r="M325" s="241"/>
      <c r="N325" s="243"/>
    </row>
    <row r="326" spans="1:14" x14ac:dyDescent="0.2">
      <c r="A326" s="244"/>
      <c r="B326" s="245" t="s">
        <v>315</v>
      </c>
      <c r="C326" s="475" t="s">
        <v>25</v>
      </c>
      <c r="D326" s="475"/>
      <c r="E326" s="475"/>
      <c r="F326" s="246"/>
      <c r="G326" s="246"/>
      <c r="H326" s="246"/>
      <c r="I326" s="246"/>
      <c r="J326" s="247">
        <v>935.67</v>
      </c>
      <c r="K326" s="246"/>
      <c r="L326" s="247">
        <v>169.88</v>
      </c>
      <c r="M326" s="246" t="s">
        <v>400</v>
      </c>
      <c r="N326" s="248">
        <v>5426</v>
      </c>
    </row>
    <row r="327" spans="1:14" x14ac:dyDescent="0.2">
      <c r="A327" s="244"/>
      <c r="B327" s="245" t="s">
        <v>316</v>
      </c>
      <c r="C327" s="475" t="s">
        <v>4</v>
      </c>
      <c r="D327" s="475"/>
      <c r="E327" s="475"/>
      <c r="F327" s="246"/>
      <c r="G327" s="246"/>
      <c r="H327" s="246"/>
      <c r="I327" s="246"/>
      <c r="J327" s="247">
        <v>7045.32</v>
      </c>
      <c r="K327" s="246"/>
      <c r="L327" s="247">
        <v>1279.1500000000001</v>
      </c>
      <c r="M327" s="246" t="s">
        <v>476</v>
      </c>
      <c r="N327" s="248">
        <v>9133</v>
      </c>
    </row>
    <row r="328" spans="1:14" x14ac:dyDescent="0.2">
      <c r="A328" s="244"/>
      <c r="B328" s="245" t="s">
        <v>323</v>
      </c>
      <c r="C328" s="475" t="s">
        <v>325</v>
      </c>
      <c r="D328" s="475"/>
      <c r="E328" s="475"/>
      <c r="F328" s="246"/>
      <c r="G328" s="246"/>
      <c r="H328" s="246"/>
      <c r="I328" s="246"/>
      <c r="J328" s="247">
        <v>225.94</v>
      </c>
      <c r="K328" s="246"/>
      <c r="L328" s="247">
        <v>41.02</v>
      </c>
      <c r="M328" s="246" t="s">
        <v>400</v>
      </c>
      <c r="N328" s="248">
        <v>1310</v>
      </c>
    </row>
    <row r="329" spans="1:14" x14ac:dyDescent="0.2">
      <c r="A329" s="281"/>
      <c r="B329" s="282" t="s">
        <v>669</v>
      </c>
      <c r="C329" s="486" t="s">
        <v>670</v>
      </c>
      <c r="D329" s="486"/>
      <c r="E329" s="486"/>
      <c r="F329" s="283" t="s">
        <v>671</v>
      </c>
      <c r="G329" s="283" t="s">
        <v>349</v>
      </c>
      <c r="H329" s="283"/>
      <c r="I329" s="283" t="s">
        <v>349</v>
      </c>
      <c r="J329" s="245"/>
      <c r="K329" s="246"/>
      <c r="L329" s="247"/>
      <c r="M329" s="246"/>
      <c r="N329" s="284"/>
    </row>
    <row r="330" spans="1:14" x14ac:dyDescent="0.2">
      <c r="A330" s="281"/>
      <c r="B330" s="282" t="s">
        <v>672</v>
      </c>
      <c r="C330" s="486" t="s">
        <v>413</v>
      </c>
      <c r="D330" s="486"/>
      <c r="E330" s="486"/>
      <c r="F330" s="283" t="s">
        <v>359</v>
      </c>
      <c r="G330" s="283" t="s">
        <v>349</v>
      </c>
      <c r="H330" s="283"/>
      <c r="I330" s="283" t="s">
        <v>349</v>
      </c>
      <c r="J330" s="245"/>
      <c r="K330" s="246"/>
      <c r="L330" s="247"/>
      <c r="M330" s="246"/>
      <c r="N330" s="284"/>
    </row>
    <row r="331" spans="1:14" x14ac:dyDescent="0.2">
      <c r="A331" s="281"/>
      <c r="B331" s="282" t="s">
        <v>673</v>
      </c>
      <c r="C331" s="486" t="s">
        <v>414</v>
      </c>
      <c r="D331" s="486"/>
      <c r="E331" s="486"/>
      <c r="F331" s="283" t="s">
        <v>359</v>
      </c>
      <c r="G331" s="283" t="s">
        <v>349</v>
      </c>
      <c r="H331" s="283"/>
      <c r="I331" s="283" t="s">
        <v>349</v>
      </c>
      <c r="J331" s="245"/>
      <c r="K331" s="246"/>
      <c r="L331" s="247"/>
      <c r="M331" s="246"/>
      <c r="N331" s="284"/>
    </row>
    <row r="332" spans="1:14" x14ac:dyDescent="0.2">
      <c r="A332" s="281"/>
      <c r="B332" s="282" t="s">
        <v>588</v>
      </c>
      <c r="C332" s="486" t="s">
        <v>589</v>
      </c>
      <c r="D332" s="486"/>
      <c r="E332" s="486"/>
      <c r="F332" s="283" t="s">
        <v>359</v>
      </c>
      <c r="G332" s="283" t="s">
        <v>349</v>
      </c>
      <c r="H332" s="283"/>
      <c r="I332" s="283" t="s">
        <v>349</v>
      </c>
      <c r="J332" s="245"/>
      <c r="K332" s="246"/>
      <c r="L332" s="247"/>
      <c r="M332" s="246"/>
      <c r="N332" s="284"/>
    </row>
    <row r="333" spans="1:14" x14ac:dyDescent="0.2">
      <c r="A333" s="244"/>
      <c r="B333" s="245"/>
      <c r="C333" s="475" t="s">
        <v>317</v>
      </c>
      <c r="D333" s="475"/>
      <c r="E333" s="475"/>
      <c r="F333" s="246" t="s">
        <v>318</v>
      </c>
      <c r="G333" s="246" t="s">
        <v>674</v>
      </c>
      <c r="H333" s="246"/>
      <c r="I333" s="246" t="s">
        <v>706</v>
      </c>
      <c r="J333" s="247"/>
      <c r="K333" s="246"/>
      <c r="L333" s="247"/>
      <c r="M333" s="246"/>
      <c r="N333" s="248"/>
    </row>
    <row r="334" spans="1:14" x14ac:dyDescent="0.2">
      <c r="A334" s="244"/>
      <c r="B334" s="245"/>
      <c r="C334" s="475" t="s">
        <v>326</v>
      </c>
      <c r="D334" s="475"/>
      <c r="E334" s="475"/>
      <c r="F334" s="246" t="s">
        <v>318</v>
      </c>
      <c r="G334" s="246" t="s">
        <v>676</v>
      </c>
      <c r="H334" s="246"/>
      <c r="I334" s="246" t="s">
        <v>707</v>
      </c>
      <c r="J334" s="247"/>
      <c r="K334" s="246"/>
      <c r="L334" s="247"/>
      <c r="M334" s="246"/>
      <c r="N334" s="248"/>
    </row>
    <row r="335" spans="1:14" x14ac:dyDescent="0.2">
      <c r="A335" s="244"/>
      <c r="B335" s="245"/>
      <c r="C335" s="485" t="s">
        <v>319</v>
      </c>
      <c r="D335" s="485"/>
      <c r="E335" s="485"/>
      <c r="F335" s="249"/>
      <c r="G335" s="249"/>
      <c r="H335" s="249"/>
      <c r="I335" s="249"/>
      <c r="J335" s="250">
        <v>7980.99</v>
      </c>
      <c r="K335" s="249"/>
      <c r="L335" s="250">
        <v>1449.03</v>
      </c>
      <c r="M335" s="249"/>
      <c r="N335" s="251"/>
    </row>
    <row r="336" spans="1:14" x14ac:dyDescent="0.2">
      <c r="A336" s="244"/>
      <c r="B336" s="245"/>
      <c r="C336" s="475" t="s">
        <v>320</v>
      </c>
      <c r="D336" s="475"/>
      <c r="E336" s="475"/>
      <c r="F336" s="246"/>
      <c r="G336" s="246"/>
      <c r="H336" s="246"/>
      <c r="I336" s="246"/>
      <c r="J336" s="247"/>
      <c r="K336" s="246"/>
      <c r="L336" s="247">
        <v>210.9</v>
      </c>
      <c r="M336" s="246"/>
      <c r="N336" s="248">
        <v>6736</v>
      </c>
    </row>
    <row r="337" spans="1:14" x14ac:dyDescent="0.2">
      <c r="A337" s="244"/>
      <c r="B337" s="245"/>
      <c r="C337" s="475" t="s">
        <v>355</v>
      </c>
      <c r="D337" s="475"/>
      <c r="E337" s="475"/>
      <c r="F337" s="246" t="s">
        <v>321</v>
      </c>
      <c r="G337" s="246" t="s">
        <v>585</v>
      </c>
      <c r="H337" s="246"/>
      <c r="I337" s="246" t="s">
        <v>585</v>
      </c>
      <c r="J337" s="247"/>
      <c r="K337" s="246"/>
      <c r="L337" s="247">
        <v>221.45</v>
      </c>
      <c r="M337" s="246"/>
      <c r="N337" s="248">
        <v>7073</v>
      </c>
    </row>
    <row r="338" spans="1:14" x14ac:dyDescent="0.2">
      <c r="A338" s="244"/>
      <c r="B338" s="245"/>
      <c r="C338" s="475" t="s">
        <v>356</v>
      </c>
      <c r="D338" s="475"/>
      <c r="E338" s="475"/>
      <c r="F338" s="246" t="s">
        <v>321</v>
      </c>
      <c r="G338" s="246" t="s">
        <v>331</v>
      </c>
      <c r="H338" s="246"/>
      <c r="I338" s="246" t="s">
        <v>331</v>
      </c>
      <c r="J338" s="247"/>
      <c r="K338" s="246"/>
      <c r="L338" s="247">
        <v>126.54</v>
      </c>
      <c r="M338" s="246"/>
      <c r="N338" s="248">
        <v>4042</v>
      </c>
    </row>
    <row r="339" spans="1:14" x14ac:dyDescent="0.2">
      <c r="A339" s="252"/>
      <c r="B339" s="253"/>
      <c r="C339" s="478" t="s">
        <v>322</v>
      </c>
      <c r="D339" s="478"/>
      <c r="E339" s="478"/>
      <c r="F339" s="241"/>
      <c r="G339" s="241"/>
      <c r="H339" s="241"/>
      <c r="I339" s="241"/>
      <c r="J339" s="242"/>
      <c r="K339" s="241"/>
      <c r="L339" s="242">
        <v>1797.02</v>
      </c>
      <c r="M339" s="249"/>
      <c r="N339" s="243">
        <v>25674</v>
      </c>
    </row>
    <row r="340" spans="1:14" ht="56.25" x14ac:dyDescent="0.2">
      <c r="A340" s="239" t="s">
        <v>495</v>
      </c>
      <c r="B340" s="240" t="s">
        <v>708</v>
      </c>
      <c r="C340" s="478" t="s">
        <v>709</v>
      </c>
      <c r="D340" s="478"/>
      <c r="E340" s="478"/>
      <c r="F340" s="241" t="s">
        <v>710</v>
      </c>
      <c r="G340" s="241"/>
      <c r="H340" s="241"/>
      <c r="I340" s="241" t="s">
        <v>460</v>
      </c>
      <c r="J340" s="242"/>
      <c r="K340" s="241"/>
      <c r="L340" s="242"/>
      <c r="M340" s="241"/>
      <c r="N340" s="243"/>
    </row>
    <row r="341" spans="1:14" x14ac:dyDescent="0.2">
      <c r="A341" s="244"/>
      <c r="B341" s="245" t="s">
        <v>315</v>
      </c>
      <c r="C341" s="475" t="s">
        <v>25</v>
      </c>
      <c r="D341" s="475"/>
      <c r="E341" s="475"/>
      <c r="F341" s="246"/>
      <c r="G341" s="246"/>
      <c r="H341" s="246"/>
      <c r="I341" s="246"/>
      <c r="J341" s="247">
        <v>1005.1</v>
      </c>
      <c r="K341" s="246"/>
      <c r="L341" s="247">
        <v>1789.08</v>
      </c>
      <c r="M341" s="246" t="s">
        <v>400</v>
      </c>
      <c r="N341" s="248">
        <v>57143</v>
      </c>
    </row>
    <row r="342" spans="1:14" x14ac:dyDescent="0.2">
      <c r="A342" s="244"/>
      <c r="B342" s="245" t="s">
        <v>316</v>
      </c>
      <c r="C342" s="475" t="s">
        <v>4</v>
      </c>
      <c r="D342" s="475"/>
      <c r="E342" s="475"/>
      <c r="F342" s="246"/>
      <c r="G342" s="246"/>
      <c r="H342" s="246"/>
      <c r="I342" s="246"/>
      <c r="J342" s="247">
        <v>4859.84</v>
      </c>
      <c r="K342" s="246"/>
      <c r="L342" s="247">
        <v>8650.52</v>
      </c>
      <c r="M342" s="246" t="s">
        <v>476</v>
      </c>
      <c r="N342" s="248">
        <v>61765</v>
      </c>
    </row>
    <row r="343" spans="1:14" x14ac:dyDescent="0.2">
      <c r="A343" s="244"/>
      <c r="B343" s="245" t="s">
        <v>323</v>
      </c>
      <c r="C343" s="475" t="s">
        <v>325</v>
      </c>
      <c r="D343" s="475"/>
      <c r="E343" s="475"/>
      <c r="F343" s="246"/>
      <c r="G343" s="246"/>
      <c r="H343" s="246"/>
      <c r="I343" s="246"/>
      <c r="J343" s="247">
        <v>191.94</v>
      </c>
      <c r="K343" s="246"/>
      <c r="L343" s="247">
        <v>341.65</v>
      </c>
      <c r="M343" s="246" t="s">
        <v>400</v>
      </c>
      <c r="N343" s="248">
        <v>10912</v>
      </c>
    </row>
    <row r="344" spans="1:14" x14ac:dyDescent="0.2">
      <c r="A344" s="244"/>
      <c r="B344" s="245" t="s">
        <v>324</v>
      </c>
      <c r="C344" s="475" t="s">
        <v>354</v>
      </c>
      <c r="D344" s="475"/>
      <c r="E344" s="475"/>
      <c r="F344" s="246"/>
      <c r="G344" s="246"/>
      <c r="H344" s="246"/>
      <c r="I344" s="246"/>
      <c r="J344" s="247">
        <v>914.55</v>
      </c>
      <c r="K344" s="246"/>
      <c r="L344" s="247">
        <v>1627.9</v>
      </c>
      <c r="M344" s="246" t="s">
        <v>477</v>
      </c>
      <c r="N344" s="248">
        <v>8253</v>
      </c>
    </row>
    <row r="345" spans="1:14" x14ac:dyDescent="0.2">
      <c r="A345" s="281"/>
      <c r="B345" s="282" t="s">
        <v>672</v>
      </c>
      <c r="C345" s="486" t="s">
        <v>413</v>
      </c>
      <c r="D345" s="486"/>
      <c r="E345" s="486"/>
      <c r="F345" s="283" t="s">
        <v>359</v>
      </c>
      <c r="G345" s="283" t="s">
        <v>349</v>
      </c>
      <c r="H345" s="283"/>
      <c r="I345" s="283" t="s">
        <v>349</v>
      </c>
      <c r="J345" s="245"/>
      <c r="K345" s="246"/>
      <c r="L345" s="247"/>
      <c r="M345" s="246"/>
      <c r="N345" s="284"/>
    </row>
    <row r="346" spans="1:14" x14ac:dyDescent="0.2">
      <c r="A346" s="281"/>
      <c r="B346" s="282" t="s">
        <v>673</v>
      </c>
      <c r="C346" s="486" t="s">
        <v>414</v>
      </c>
      <c r="D346" s="486"/>
      <c r="E346" s="486"/>
      <c r="F346" s="283" t="s">
        <v>359</v>
      </c>
      <c r="G346" s="283" t="s">
        <v>349</v>
      </c>
      <c r="H346" s="283"/>
      <c r="I346" s="283" t="s">
        <v>349</v>
      </c>
      <c r="J346" s="245"/>
      <c r="K346" s="246"/>
      <c r="L346" s="247"/>
      <c r="M346" s="246"/>
      <c r="N346" s="284"/>
    </row>
    <row r="347" spans="1:14" x14ac:dyDescent="0.2">
      <c r="A347" s="281"/>
      <c r="B347" s="282" t="s">
        <v>588</v>
      </c>
      <c r="C347" s="486" t="s">
        <v>589</v>
      </c>
      <c r="D347" s="486"/>
      <c r="E347" s="486"/>
      <c r="F347" s="283" t="s">
        <v>359</v>
      </c>
      <c r="G347" s="283" t="s">
        <v>349</v>
      </c>
      <c r="H347" s="283"/>
      <c r="I347" s="283" t="s">
        <v>349</v>
      </c>
      <c r="J347" s="245"/>
      <c r="K347" s="246"/>
      <c r="L347" s="247"/>
      <c r="M347" s="246"/>
      <c r="N347" s="284"/>
    </row>
    <row r="348" spans="1:14" x14ac:dyDescent="0.2">
      <c r="A348" s="244"/>
      <c r="B348" s="245"/>
      <c r="C348" s="475" t="s">
        <v>317</v>
      </c>
      <c r="D348" s="475"/>
      <c r="E348" s="475"/>
      <c r="F348" s="246" t="s">
        <v>318</v>
      </c>
      <c r="G348" s="246" t="s">
        <v>711</v>
      </c>
      <c r="H348" s="246"/>
      <c r="I348" s="246" t="s">
        <v>712</v>
      </c>
      <c r="J348" s="247"/>
      <c r="K348" s="246"/>
      <c r="L348" s="247"/>
      <c r="M348" s="246"/>
      <c r="N348" s="248"/>
    </row>
    <row r="349" spans="1:14" x14ac:dyDescent="0.2">
      <c r="A349" s="244"/>
      <c r="B349" s="245"/>
      <c r="C349" s="475" t="s">
        <v>326</v>
      </c>
      <c r="D349" s="475"/>
      <c r="E349" s="475"/>
      <c r="F349" s="246" t="s">
        <v>318</v>
      </c>
      <c r="G349" s="246" t="s">
        <v>713</v>
      </c>
      <c r="H349" s="246"/>
      <c r="I349" s="246" t="s">
        <v>714</v>
      </c>
      <c r="J349" s="247"/>
      <c r="K349" s="246"/>
      <c r="L349" s="247"/>
      <c r="M349" s="246"/>
      <c r="N349" s="248"/>
    </row>
    <row r="350" spans="1:14" x14ac:dyDescent="0.2">
      <c r="A350" s="244"/>
      <c r="B350" s="245"/>
      <c r="C350" s="485" t="s">
        <v>319</v>
      </c>
      <c r="D350" s="485"/>
      <c r="E350" s="485"/>
      <c r="F350" s="249"/>
      <c r="G350" s="249"/>
      <c r="H350" s="249"/>
      <c r="I350" s="249"/>
      <c r="J350" s="250">
        <v>6779.49</v>
      </c>
      <c r="K350" s="249"/>
      <c r="L350" s="250">
        <v>12067.5</v>
      </c>
      <c r="M350" s="249"/>
      <c r="N350" s="251"/>
    </row>
    <row r="351" spans="1:14" x14ac:dyDescent="0.2">
      <c r="A351" s="244"/>
      <c r="B351" s="245"/>
      <c r="C351" s="475" t="s">
        <v>320</v>
      </c>
      <c r="D351" s="475"/>
      <c r="E351" s="475"/>
      <c r="F351" s="246"/>
      <c r="G351" s="246"/>
      <c r="H351" s="246"/>
      <c r="I351" s="246"/>
      <c r="J351" s="247"/>
      <c r="K351" s="246"/>
      <c r="L351" s="247">
        <v>2130.73</v>
      </c>
      <c r="M351" s="246"/>
      <c r="N351" s="248">
        <v>68055</v>
      </c>
    </row>
    <row r="352" spans="1:14" x14ac:dyDescent="0.2">
      <c r="A352" s="244"/>
      <c r="B352" s="245"/>
      <c r="C352" s="475" t="s">
        <v>355</v>
      </c>
      <c r="D352" s="475"/>
      <c r="E352" s="475"/>
      <c r="F352" s="246" t="s">
        <v>321</v>
      </c>
      <c r="G352" s="246" t="s">
        <v>585</v>
      </c>
      <c r="H352" s="246"/>
      <c r="I352" s="246" t="s">
        <v>585</v>
      </c>
      <c r="J352" s="247"/>
      <c r="K352" s="246"/>
      <c r="L352" s="247">
        <v>2237.27</v>
      </c>
      <c r="M352" s="246"/>
      <c r="N352" s="248">
        <v>71458</v>
      </c>
    </row>
    <row r="353" spans="1:14" x14ac:dyDescent="0.2">
      <c r="A353" s="244"/>
      <c r="B353" s="245"/>
      <c r="C353" s="475" t="s">
        <v>356</v>
      </c>
      <c r="D353" s="475"/>
      <c r="E353" s="475"/>
      <c r="F353" s="246" t="s">
        <v>321</v>
      </c>
      <c r="G353" s="246" t="s">
        <v>331</v>
      </c>
      <c r="H353" s="246"/>
      <c r="I353" s="246" t="s">
        <v>331</v>
      </c>
      <c r="J353" s="247"/>
      <c r="K353" s="246"/>
      <c r="L353" s="247">
        <v>1278.44</v>
      </c>
      <c r="M353" s="246"/>
      <c r="N353" s="248">
        <v>40833</v>
      </c>
    </row>
    <row r="354" spans="1:14" x14ac:dyDescent="0.2">
      <c r="A354" s="252"/>
      <c r="B354" s="253"/>
      <c r="C354" s="478" t="s">
        <v>322</v>
      </c>
      <c r="D354" s="478"/>
      <c r="E354" s="478"/>
      <c r="F354" s="241"/>
      <c r="G354" s="241"/>
      <c r="H354" s="241"/>
      <c r="I354" s="241"/>
      <c r="J354" s="242"/>
      <c r="K354" s="241"/>
      <c r="L354" s="242">
        <v>15583.21</v>
      </c>
      <c r="M354" s="249"/>
      <c r="N354" s="243">
        <v>239452</v>
      </c>
    </row>
    <row r="355" spans="1:14" ht="22.5" x14ac:dyDescent="0.2">
      <c r="A355" s="239" t="s">
        <v>421</v>
      </c>
      <c r="B355" s="240" t="s">
        <v>684</v>
      </c>
      <c r="C355" s="478" t="s">
        <v>685</v>
      </c>
      <c r="D355" s="478"/>
      <c r="E355" s="478"/>
      <c r="F355" s="241" t="s">
        <v>686</v>
      </c>
      <c r="G355" s="241"/>
      <c r="H355" s="241"/>
      <c r="I355" s="241" t="s">
        <v>701</v>
      </c>
      <c r="J355" s="242"/>
      <c r="K355" s="241"/>
      <c r="L355" s="242"/>
      <c r="M355" s="241"/>
      <c r="N355" s="243"/>
    </row>
    <row r="356" spans="1:14" x14ac:dyDescent="0.2">
      <c r="A356" s="276"/>
      <c r="B356" s="245"/>
      <c r="C356" s="475" t="s">
        <v>687</v>
      </c>
      <c r="D356" s="475"/>
      <c r="E356" s="475"/>
      <c r="F356" s="475"/>
      <c r="G356" s="475"/>
      <c r="H356" s="475"/>
      <c r="I356" s="475"/>
      <c r="J356" s="475"/>
      <c r="K356" s="475"/>
      <c r="L356" s="475"/>
      <c r="M356" s="475"/>
      <c r="N356" s="477"/>
    </row>
    <row r="357" spans="1:14" x14ac:dyDescent="0.2">
      <c r="A357" s="244"/>
      <c r="B357" s="245" t="s">
        <v>315</v>
      </c>
      <c r="C357" s="475" t="s">
        <v>25</v>
      </c>
      <c r="D357" s="475"/>
      <c r="E357" s="475"/>
      <c r="F357" s="246"/>
      <c r="G357" s="246"/>
      <c r="H357" s="246"/>
      <c r="I357" s="246"/>
      <c r="J357" s="247">
        <v>296.79000000000002</v>
      </c>
      <c r="K357" s="246" t="s">
        <v>688</v>
      </c>
      <c r="L357" s="247">
        <v>72.8</v>
      </c>
      <c r="M357" s="246" t="s">
        <v>400</v>
      </c>
      <c r="N357" s="248">
        <v>2325</v>
      </c>
    </row>
    <row r="358" spans="1:14" x14ac:dyDescent="0.2">
      <c r="A358" s="244"/>
      <c r="B358" s="245" t="s">
        <v>316</v>
      </c>
      <c r="C358" s="475" t="s">
        <v>4</v>
      </c>
      <c r="D358" s="475"/>
      <c r="E358" s="475"/>
      <c r="F358" s="246"/>
      <c r="G358" s="246"/>
      <c r="H358" s="246"/>
      <c r="I358" s="246"/>
      <c r="J358" s="247">
        <v>1365.65</v>
      </c>
      <c r="K358" s="246" t="s">
        <v>688</v>
      </c>
      <c r="L358" s="247">
        <v>334.97</v>
      </c>
      <c r="M358" s="246" t="s">
        <v>476</v>
      </c>
      <c r="N358" s="248">
        <v>2392</v>
      </c>
    </row>
    <row r="359" spans="1:14" x14ac:dyDescent="0.2">
      <c r="A359" s="244"/>
      <c r="B359" s="245" t="s">
        <v>323</v>
      </c>
      <c r="C359" s="475" t="s">
        <v>325</v>
      </c>
      <c r="D359" s="475"/>
      <c r="E359" s="475"/>
      <c r="F359" s="246"/>
      <c r="G359" s="246"/>
      <c r="H359" s="246"/>
      <c r="I359" s="246"/>
      <c r="J359" s="247">
        <v>25.67</v>
      </c>
      <c r="K359" s="246" t="s">
        <v>688</v>
      </c>
      <c r="L359" s="247">
        <v>6.3</v>
      </c>
      <c r="M359" s="246" t="s">
        <v>400</v>
      </c>
      <c r="N359" s="248">
        <v>201</v>
      </c>
    </row>
    <row r="360" spans="1:14" x14ac:dyDescent="0.2">
      <c r="A360" s="281"/>
      <c r="B360" s="282" t="s">
        <v>672</v>
      </c>
      <c r="C360" s="486" t="s">
        <v>413</v>
      </c>
      <c r="D360" s="486"/>
      <c r="E360" s="486"/>
      <c r="F360" s="283" t="s">
        <v>359</v>
      </c>
      <c r="G360" s="283" t="s">
        <v>349</v>
      </c>
      <c r="H360" s="283" t="s">
        <v>349</v>
      </c>
      <c r="I360" s="283" t="s">
        <v>349</v>
      </c>
      <c r="J360" s="245"/>
      <c r="K360" s="246"/>
      <c r="L360" s="247"/>
      <c r="M360" s="246"/>
      <c r="N360" s="284"/>
    </row>
    <row r="361" spans="1:14" x14ac:dyDescent="0.2">
      <c r="A361" s="281"/>
      <c r="B361" s="282" t="s">
        <v>673</v>
      </c>
      <c r="C361" s="486" t="s">
        <v>414</v>
      </c>
      <c r="D361" s="486"/>
      <c r="E361" s="486"/>
      <c r="F361" s="283" t="s">
        <v>359</v>
      </c>
      <c r="G361" s="283" t="s">
        <v>349</v>
      </c>
      <c r="H361" s="283" t="s">
        <v>349</v>
      </c>
      <c r="I361" s="283" t="s">
        <v>349</v>
      </c>
      <c r="J361" s="245"/>
      <c r="K361" s="246"/>
      <c r="L361" s="247"/>
      <c r="M361" s="246"/>
      <c r="N361" s="284"/>
    </row>
    <row r="362" spans="1:14" x14ac:dyDescent="0.2">
      <c r="A362" s="281"/>
      <c r="B362" s="282" t="s">
        <v>689</v>
      </c>
      <c r="C362" s="486" t="s">
        <v>690</v>
      </c>
      <c r="D362" s="486"/>
      <c r="E362" s="486"/>
      <c r="F362" s="283" t="s">
        <v>359</v>
      </c>
      <c r="G362" s="283" t="s">
        <v>349</v>
      </c>
      <c r="H362" s="283" t="s">
        <v>349</v>
      </c>
      <c r="I362" s="283" t="s">
        <v>349</v>
      </c>
      <c r="J362" s="245"/>
      <c r="K362" s="246"/>
      <c r="L362" s="247"/>
      <c r="M362" s="246"/>
      <c r="N362" s="284"/>
    </row>
    <row r="363" spans="1:14" x14ac:dyDescent="0.2">
      <c r="A363" s="244"/>
      <c r="B363" s="245"/>
      <c r="C363" s="475" t="s">
        <v>317</v>
      </c>
      <c r="D363" s="475"/>
      <c r="E363" s="475"/>
      <c r="F363" s="246" t="s">
        <v>318</v>
      </c>
      <c r="G363" s="246" t="s">
        <v>691</v>
      </c>
      <c r="H363" s="246" t="s">
        <v>688</v>
      </c>
      <c r="I363" s="246" t="s">
        <v>715</v>
      </c>
      <c r="J363" s="247"/>
      <c r="K363" s="246"/>
      <c r="L363" s="247"/>
      <c r="M363" s="246"/>
      <c r="N363" s="248"/>
    </row>
    <row r="364" spans="1:14" x14ac:dyDescent="0.2">
      <c r="A364" s="244"/>
      <c r="B364" s="245"/>
      <c r="C364" s="475" t="s">
        <v>326</v>
      </c>
      <c r="D364" s="475"/>
      <c r="E364" s="475"/>
      <c r="F364" s="246" t="s">
        <v>318</v>
      </c>
      <c r="G364" s="246" t="s">
        <v>693</v>
      </c>
      <c r="H364" s="246"/>
      <c r="I364" s="246" t="s">
        <v>716</v>
      </c>
      <c r="J364" s="247"/>
      <c r="K364" s="246"/>
      <c r="L364" s="247"/>
      <c r="M364" s="246"/>
      <c r="N364" s="248"/>
    </row>
    <row r="365" spans="1:14" x14ac:dyDescent="0.2">
      <c r="A365" s="244"/>
      <c r="B365" s="245"/>
      <c r="C365" s="485" t="s">
        <v>319</v>
      </c>
      <c r="D365" s="485"/>
      <c r="E365" s="485"/>
      <c r="F365" s="249"/>
      <c r="G365" s="249"/>
      <c r="H365" s="249"/>
      <c r="I365" s="249"/>
      <c r="J365" s="250">
        <v>1662.44</v>
      </c>
      <c r="K365" s="249"/>
      <c r="L365" s="250">
        <v>407.77</v>
      </c>
      <c r="M365" s="249"/>
      <c r="N365" s="251"/>
    </row>
    <row r="366" spans="1:14" x14ac:dyDescent="0.2">
      <c r="A366" s="244"/>
      <c r="B366" s="245"/>
      <c r="C366" s="475" t="s">
        <v>320</v>
      </c>
      <c r="D366" s="475"/>
      <c r="E366" s="475"/>
      <c r="F366" s="246"/>
      <c r="G366" s="246"/>
      <c r="H366" s="246"/>
      <c r="I366" s="246"/>
      <c r="J366" s="247"/>
      <c r="K366" s="246"/>
      <c r="L366" s="247">
        <v>79.099999999999994</v>
      </c>
      <c r="M366" s="246"/>
      <c r="N366" s="248">
        <v>2526</v>
      </c>
    </row>
    <row r="367" spans="1:14" x14ac:dyDescent="0.2">
      <c r="A367" s="244"/>
      <c r="B367" s="245"/>
      <c r="C367" s="475" t="s">
        <v>355</v>
      </c>
      <c r="D367" s="475"/>
      <c r="E367" s="475"/>
      <c r="F367" s="246" t="s">
        <v>321</v>
      </c>
      <c r="G367" s="246" t="s">
        <v>585</v>
      </c>
      <c r="H367" s="246"/>
      <c r="I367" s="246" t="s">
        <v>585</v>
      </c>
      <c r="J367" s="247"/>
      <c r="K367" s="246"/>
      <c r="L367" s="247">
        <v>83.06</v>
      </c>
      <c r="M367" s="246"/>
      <c r="N367" s="248">
        <v>2652</v>
      </c>
    </row>
    <row r="368" spans="1:14" x14ac:dyDescent="0.2">
      <c r="A368" s="244"/>
      <c r="B368" s="245"/>
      <c r="C368" s="475" t="s">
        <v>356</v>
      </c>
      <c r="D368" s="475"/>
      <c r="E368" s="475"/>
      <c r="F368" s="246" t="s">
        <v>321</v>
      </c>
      <c r="G368" s="246" t="s">
        <v>331</v>
      </c>
      <c r="H368" s="246"/>
      <c r="I368" s="246" t="s">
        <v>331</v>
      </c>
      <c r="J368" s="247"/>
      <c r="K368" s="246"/>
      <c r="L368" s="247">
        <v>47.46</v>
      </c>
      <c r="M368" s="246"/>
      <c r="N368" s="248">
        <v>1516</v>
      </c>
    </row>
    <row r="369" spans="1:14" x14ac:dyDescent="0.2">
      <c r="A369" s="252"/>
      <c r="B369" s="253"/>
      <c r="C369" s="478" t="s">
        <v>322</v>
      </c>
      <c r="D369" s="478"/>
      <c r="E369" s="478"/>
      <c r="F369" s="241"/>
      <c r="G369" s="241"/>
      <c r="H369" s="241"/>
      <c r="I369" s="241"/>
      <c r="J369" s="242"/>
      <c r="K369" s="241"/>
      <c r="L369" s="242">
        <v>538.29</v>
      </c>
      <c r="M369" s="249"/>
      <c r="N369" s="243">
        <v>8885</v>
      </c>
    </row>
    <row r="370" spans="1:14" ht="22.5" x14ac:dyDescent="0.2">
      <c r="A370" s="239" t="s">
        <v>496</v>
      </c>
      <c r="B370" s="240" t="s">
        <v>684</v>
      </c>
      <c r="C370" s="478" t="s">
        <v>695</v>
      </c>
      <c r="D370" s="478"/>
      <c r="E370" s="478"/>
      <c r="F370" s="241" t="s">
        <v>686</v>
      </c>
      <c r="G370" s="241"/>
      <c r="H370" s="241"/>
      <c r="I370" s="241" t="s">
        <v>701</v>
      </c>
      <c r="J370" s="242"/>
      <c r="K370" s="241"/>
      <c r="L370" s="242"/>
      <c r="M370" s="241"/>
      <c r="N370" s="243"/>
    </row>
    <row r="371" spans="1:14" x14ac:dyDescent="0.2">
      <c r="A371" s="244"/>
      <c r="B371" s="245" t="s">
        <v>315</v>
      </c>
      <c r="C371" s="475" t="s">
        <v>25</v>
      </c>
      <c r="D371" s="475"/>
      <c r="E371" s="475"/>
      <c r="F371" s="246"/>
      <c r="G371" s="246"/>
      <c r="H371" s="246"/>
      <c r="I371" s="246"/>
      <c r="J371" s="247">
        <v>296.79000000000002</v>
      </c>
      <c r="K371" s="246"/>
      <c r="L371" s="247">
        <v>112</v>
      </c>
      <c r="M371" s="246" t="s">
        <v>400</v>
      </c>
      <c r="N371" s="248">
        <v>3577</v>
      </c>
    </row>
    <row r="372" spans="1:14" x14ac:dyDescent="0.2">
      <c r="A372" s="244"/>
      <c r="B372" s="245" t="s">
        <v>316</v>
      </c>
      <c r="C372" s="475" t="s">
        <v>4</v>
      </c>
      <c r="D372" s="475"/>
      <c r="E372" s="475"/>
      <c r="F372" s="246"/>
      <c r="G372" s="246"/>
      <c r="H372" s="246"/>
      <c r="I372" s="246"/>
      <c r="J372" s="247">
        <v>1365.65</v>
      </c>
      <c r="K372" s="246"/>
      <c r="L372" s="247">
        <v>515.34</v>
      </c>
      <c r="M372" s="246" t="s">
        <v>476</v>
      </c>
      <c r="N372" s="248">
        <v>3680</v>
      </c>
    </row>
    <row r="373" spans="1:14" x14ac:dyDescent="0.2">
      <c r="A373" s="244"/>
      <c r="B373" s="245" t="s">
        <v>323</v>
      </c>
      <c r="C373" s="475" t="s">
        <v>325</v>
      </c>
      <c r="D373" s="475"/>
      <c r="E373" s="475"/>
      <c r="F373" s="246"/>
      <c r="G373" s="246"/>
      <c r="H373" s="246"/>
      <c r="I373" s="246"/>
      <c r="J373" s="247">
        <v>25.67</v>
      </c>
      <c r="K373" s="246"/>
      <c r="L373" s="247">
        <v>9.69</v>
      </c>
      <c r="M373" s="246" t="s">
        <v>400</v>
      </c>
      <c r="N373" s="248">
        <v>309</v>
      </c>
    </row>
    <row r="374" spans="1:14" x14ac:dyDescent="0.2">
      <c r="A374" s="281"/>
      <c r="B374" s="282" t="s">
        <v>672</v>
      </c>
      <c r="C374" s="486" t="s">
        <v>413</v>
      </c>
      <c r="D374" s="486"/>
      <c r="E374" s="486"/>
      <c r="F374" s="283" t="s">
        <v>359</v>
      </c>
      <c r="G374" s="283" t="s">
        <v>349</v>
      </c>
      <c r="H374" s="283"/>
      <c r="I374" s="283" t="s">
        <v>349</v>
      </c>
      <c r="J374" s="245"/>
      <c r="K374" s="246"/>
      <c r="L374" s="247"/>
      <c r="M374" s="246"/>
      <c r="N374" s="284"/>
    </row>
    <row r="375" spans="1:14" x14ac:dyDescent="0.2">
      <c r="A375" s="281"/>
      <c r="B375" s="282" t="s">
        <v>673</v>
      </c>
      <c r="C375" s="486" t="s">
        <v>414</v>
      </c>
      <c r="D375" s="486"/>
      <c r="E375" s="486"/>
      <c r="F375" s="283" t="s">
        <v>359</v>
      </c>
      <c r="G375" s="283" t="s">
        <v>349</v>
      </c>
      <c r="H375" s="283"/>
      <c r="I375" s="283" t="s">
        <v>349</v>
      </c>
      <c r="J375" s="245"/>
      <c r="K375" s="246"/>
      <c r="L375" s="247"/>
      <c r="M375" s="246"/>
      <c r="N375" s="284"/>
    </row>
    <row r="376" spans="1:14" x14ac:dyDescent="0.2">
      <c r="A376" s="281"/>
      <c r="B376" s="282" t="s">
        <v>689</v>
      </c>
      <c r="C376" s="486" t="s">
        <v>690</v>
      </c>
      <c r="D376" s="486"/>
      <c r="E376" s="486"/>
      <c r="F376" s="283" t="s">
        <v>359</v>
      </c>
      <c r="G376" s="283" t="s">
        <v>349</v>
      </c>
      <c r="H376" s="283"/>
      <c r="I376" s="283" t="s">
        <v>349</v>
      </c>
      <c r="J376" s="245"/>
      <c r="K376" s="246"/>
      <c r="L376" s="247"/>
      <c r="M376" s="246"/>
      <c r="N376" s="284"/>
    </row>
    <row r="377" spans="1:14" x14ac:dyDescent="0.2">
      <c r="A377" s="244"/>
      <c r="B377" s="245"/>
      <c r="C377" s="475" t="s">
        <v>317</v>
      </c>
      <c r="D377" s="475"/>
      <c r="E377" s="475"/>
      <c r="F377" s="246" t="s">
        <v>318</v>
      </c>
      <c r="G377" s="246" t="s">
        <v>691</v>
      </c>
      <c r="H377" s="246"/>
      <c r="I377" s="246" t="s">
        <v>717</v>
      </c>
      <c r="J377" s="247"/>
      <c r="K377" s="246"/>
      <c r="L377" s="247"/>
      <c r="M377" s="246"/>
      <c r="N377" s="248"/>
    </row>
    <row r="378" spans="1:14" x14ac:dyDescent="0.2">
      <c r="A378" s="244"/>
      <c r="B378" s="245"/>
      <c r="C378" s="475" t="s">
        <v>326</v>
      </c>
      <c r="D378" s="475"/>
      <c r="E378" s="475"/>
      <c r="F378" s="246" t="s">
        <v>318</v>
      </c>
      <c r="G378" s="246" t="s">
        <v>693</v>
      </c>
      <c r="H378" s="246"/>
      <c r="I378" s="246" t="s">
        <v>716</v>
      </c>
      <c r="J378" s="247"/>
      <c r="K378" s="246"/>
      <c r="L378" s="247"/>
      <c r="M378" s="246"/>
      <c r="N378" s="248"/>
    </row>
    <row r="379" spans="1:14" x14ac:dyDescent="0.2">
      <c r="A379" s="244"/>
      <c r="B379" s="245"/>
      <c r="C379" s="485" t="s">
        <v>319</v>
      </c>
      <c r="D379" s="485"/>
      <c r="E379" s="485"/>
      <c r="F379" s="249"/>
      <c r="G379" s="249"/>
      <c r="H379" s="249"/>
      <c r="I379" s="249"/>
      <c r="J379" s="250">
        <v>1662.44</v>
      </c>
      <c r="K379" s="249"/>
      <c r="L379" s="250">
        <v>627.34</v>
      </c>
      <c r="M379" s="249"/>
      <c r="N379" s="251"/>
    </row>
    <row r="380" spans="1:14" x14ac:dyDescent="0.2">
      <c r="A380" s="244"/>
      <c r="B380" s="245"/>
      <c r="C380" s="475" t="s">
        <v>320</v>
      </c>
      <c r="D380" s="475"/>
      <c r="E380" s="475"/>
      <c r="F380" s="246"/>
      <c r="G380" s="246"/>
      <c r="H380" s="246"/>
      <c r="I380" s="246"/>
      <c r="J380" s="247"/>
      <c r="K380" s="246"/>
      <c r="L380" s="247">
        <v>121.69</v>
      </c>
      <c r="M380" s="246"/>
      <c r="N380" s="248">
        <v>3886</v>
      </c>
    </row>
    <row r="381" spans="1:14" x14ac:dyDescent="0.2">
      <c r="A381" s="244"/>
      <c r="B381" s="245"/>
      <c r="C381" s="475" t="s">
        <v>355</v>
      </c>
      <c r="D381" s="475"/>
      <c r="E381" s="475"/>
      <c r="F381" s="246" t="s">
        <v>321</v>
      </c>
      <c r="G381" s="246" t="s">
        <v>585</v>
      </c>
      <c r="H381" s="246"/>
      <c r="I381" s="246" t="s">
        <v>585</v>
      </c>
      <c r="J381" s="247"/>
      <c r="K381" s="246"/>
      <c r="L381" s="247">
        <v>127.77</v>
      </c>
      <c r="M381" s="246"/>
      <c r="N381" s="248">
        <v>4080</v>
      </c>
    </row>
    <row r="382" spans="1:14" x14ac:dyDescent="0.2">
      <c r="A382" s="244"/>
      <c r="B382" s="245"/>
      <c r="C382" s="475" t="s">
        <v>356</v>
      </c>
      <c r="D382" s="475"/>
      <c r="E382" s="475"/>
      <c r="F382" s="246" t="s">
        <v>321</v>
      </c>
      <c r="G382" s="246" t="s">
        <v>331</v>
      </c>
      <c r="H382" s="246"/>
      <c r="I382" s="246" t="s">
        <v>331</v>
      </c>
      <c r="J382" s="247"/>
      <c r="K382" s="246"/>
      <c r="L382" s="247">
        <v>73.010000000000005</v>
      </c>
      <c r="M382" s="246"/>
      <c r="N382" s="248">
        <v>2332</v>
      </c>
    </row>
    <row r="383" spans="1:14" x14ac:dyDescent="0.2">
      <c r="A383" s="252"/>
      <c r="B383" s="253"/>
      <c r="C383" s="478" t="s">
        <v>322</v>
      </c>
      <c r="D383" s="478"/>
      <c r="E383" s="478"/>
      <c r="F383" s="241"/>
      <c r="G383" s="241"/>
      <c r="H383" s="241"/>
      <c r="I383" s="241"/>
      <c r="J383" s="242"/>
      <c r="K383" s="241"/>
      <c r="L383" s="242">
        <v>828.12</v>
      </c>
      <c r="M383" s="249"/>
      <c r="N383" s="243">
        <v>13669</v>
      </c>
    </row>
    <row r="384" spans="1:14" ht="22.5" x14ac:dyDescent="0.2">
      <c r="A384" s="239" t="s">
        <v>497</v>
      </c>
      <c r="B384" s="240" t="s">
        <v>684</v>
      </c>
      <c r="C384" s="478" t="s">
        <v>697</v>
      </c>
      <c r="D384" s="478"/>
      <c r="E384" s="478"/>
      <c r="F384" s="241" t="s">
        <v>686</v>
      </c>
      <c r="G384" s="241"/>
      <c r="H384" s="241"/>
      <c r="I384" s="241" t="s">
        <v>705</v>
      </c>
      <c r="J384" s="242"/>
      <c r="K384" s="241"/>
      <c r="L384" s="242"/>
      <c r="M384" s="241"/>
      <c r="N384" s="243"/>
    </row>
    <row r="385" spans="1:14" x14ac:dyDescent="0.2">
      <c r="A385" s="244"/>
      <c r="B385" s="245" t="s">
        <v>315</v>
      </c>
      <c r="C385" s="475" t="s">
        <v>25</v>
      </c>
      <c r="D385" s="475"/>
      <c r="E385" s="475"/>
      <c r="F385" s="246"/>
      <c r="G385" s="246"/>
      <c r="H385" s="246"/>
      <c r="I385" s="246"/>
      <c r="J385" s="247">
        <v>296.79000000000002</v>
      </c>
      <c r="K385" s="246"/>
      <c r="L385" s="247">
        <v>53.89</v>
      </c>
      <c r="M385" s="246" t="s">
        <v>400</v>
      </c>
      <c r="N385" s="248">
        <v>1721</v>
      </c>
    </row>
    <row r="386" spans="1:14" x14ac:dyDescent="0.2">
      <c r="A386" s="244"/>
      <c r="B386" s="245" t="s">
        <v>316</v>
      </c>
      <c r="C386" s="475" t="s">
        <v>4</v>
      </c>
      <c r="D386" s="475"/>
      <c r="E386" s="475"/>
      <c r="F386" s="246"/>
      <c r="G386" s="246"/>
      <c r="H386" s="246"/>
      <c r="I386" s="246"/>
      <c r="J386" s="247">
        <v>1365.65</v>
      </c>
      <c r="K386" s="246"/>
      <c r="L386" s="247">
        <v>247.95</v>
      </c>
      <c r="M386" s="246" t="s">
        <v>476</v>
      </c>
      <c r="N386" s="248">
        <v>1770</v>
      </c>
    </row>
    <row r="387" spans="1:14" x14ac:dyDescent="0.2">
      <c r="A387" s="244"/>
      <c r="B387" s="245" t="s">
        <v>323</v>
      </c>
      <c r="C387" s="475" t="s">
        <v>325</v>
      </c>
      <c r="D387" s="475"/>
      <c r="E387" s="475"/>
      <c r="F387" s="246"/>
      <c r="G387" s="246"/>
      <c r="H387" s="246"/>
      <c r="I387" s="246"/>
      <c r="J387" s="247">
        <v>25.67</v>
      </c>
      <c r="K387" s="246"/>
      <c r="L387" s="247">
        <v>4.66</v>
      </c>
      <c r="M387" s="246" t="s">
        <v>400</v>
      </c>
      <c r="N387" s="248">
        <v>149</v>
      </c>
    </row>
    <row r="388" spans="1:14" x14ac:dyDescent="0.2">
      <c r="A388" s="281"/>
      <c r="B388" s="282" t="s">
        <v>672</v>
      </c>
      <c r="C388" s="486" t="s">
        <v>413</v>
      </c>
      <c r="D388" s="486"/>
      <c r="E388" s="486"/>
      <c r="F388" s="283" t="s">
        <v>359</v>
      </c>
      <c r="G388" s="283" t="s">
        <v>349</v>
      </c>
      <c r="H388" s="283"/>
      <c r="I388" s="283" t="s">
        <v>349</v>
      </c>
      <c r="J388" s="245"/>
      <c r="K388" s="246"/>
      <c r="L388" s="247"/>
      <c r="M388" s="246"/>
      <c r="N388" s="284"/>
    </row>
    <row r="389" spans="1:14" x14ac:dyDescent="0.2">
      <c r="A389" s="281"/>
      <c r="B389" s="282" t="s">
        <v>673</v>
      </c>
      <c r="C389" s="486" t="s">
        <v>414</v>
      </c>
      <c r="D389" s="486"/>
      <c r="E389" s="486"/>
      <c r="F389" s="283" t="s">
        <v>359</v>
      </c>
      <c r="G389" s="283" t="s">
        <v>349</v>
      </c>
      <c r="H389" s="283"/>
      <c r="I389" s="283" t="s">
        <v>349</v>
      </c>
      <c r="J389" s="245"/>
      <c r="K389" s="246"/>
      <c r="L389" s="247"/>
      <c r="M389" s="246"/>
      <c r="N389" s="284"/>
    </row>
    <row r="390" spans="1:14" x14ac:dyDescent="0.2">
      <c r="A390" s="281"/>
      <c r="B390" s="282" t="s">
        <v>689</v>
      </c>
      <c r="C390" s="486" t="s">
        <v>690</v>
      </c>
      <c r="D390" s="486"/>
      <c r="E390" s="486"/>
      <c r="F390" s="283" t="s">
        <v>359</v>
      </c>
      <c r="G390" s="283" t="s">
        <v>349</v>
      </c>
      <c r="H390" s="283"/>
      <c r="I390" s="283" t="s">
        <v>349</v>
      </c>
      <c r="J390" s="245"/>
      <c r="K390" s="246"/>
      <c r="L390" s="247"/>
      <c r="M390" s="246"/>
      <c r="N390" s="284"/>
    </row>
    <row r="391" spans="1:14" x14ac:dyDescent="0.2">
      <c r="A391" s="244"/>
      <c r="B391" s="245"/>
      <c r="C391" s="475" t="s">
        <v>317</v>
      </c>
      <c r="D391" s="475"/>
      <c r="E391" s="475"/>
      <c r="F391" s="246" t="s">
        <v>318</v>
      </c>
      <c r="G391" s="246" t="s">
        <v>691</v>
      </c>
      <c r="H391" s="246"/>
      <c r="I391" s="246" t="s">
        <v>718</v>
      </c>
      <c r="J391" s="247"/>
      <c r="K391" s="246"/>
      <c r="L391" s="247"/>
      <c r="M391" s="246"/>
      <c r="N391" s="248"/>
    </row>
    <row r="392" spans="1:14" x14ac:dyDescent="0.2">
      <c r="A392" s="244"/>
      <c r="B392" s="245"/>
      <c r="C392" s="475" t="s">
        <v>326</v>
      </c>
      <c r="D392" s="475"/>
      <c r="E392" s="475"/>
      <c r="F392" s="246" t="s">
        <v>318</v>
      </c>
      <c r="G392" s="246" t="s">
        <v>693</v>
      </c>
      <c r="H392" s="246"/>
      <c r="I392" s="246" t="s">
        <v>719</v>
      </c>
      <c r="J392" s="247"/>
      <c r="K392" s="246"/>
      <c r="L392" s="247"/>
      <c r="M392" s="246"/>
      <c r="N392" s="248"/>
    </row>
    <row r="393" spans="1:14" x14ac:dyDescent="0.2">
      <c r="A393" s="244"/>
      <c r="B393" s="245"/>
      <c r="C393" s="485" t="s">
        <v>319</v>
      </c>
      <c r="D393" s="485"/>
      <c r="E393" s="485"/>
      <c r="F393" s="249"/>
      <c r="G393" s="249"/>
      <c r="H393" s="249"/>
      <c r="I393" s="249"/>
      <c r="J393" s="250">
        <v>1662.44</v>
      </c>
      <c r="K393" s="249"/>
      <c r="L393" s="250">
        <v>301.83999999999997</v>
      </c>
      <c r="M393" s="249"/>
      <c r="N393" s="251"/>
    </row>
    <row r="394" spans="1:14" x14ac:dyDescent="0.2">
      <c r="A394" s="244"/>
      <c r="B394" s="245"/>
      <c r="C394" s="475" t="s">
        <v>320</v>
      </c>
      <c r="D394" s="475"/>
      <c r="E394" s="475"/>
      <c r="F394" s="246"/>
      <c r="G394" s="246"/>
      <c r="H394" s="246"/>
      <c r="I394" s="246"/>
      <c r="J394" s="247"/>
      <c r="K394" s="246"/>
      <c r="L394" s="247">
        <v>58.55</v>
      </c>
      <c r="M394" s="246"/>
      <c r="N394" s="248">
        <v>1870</v>
      </c>
    </row>
    <row r="395" spans="1:14" x14ac:dyDescent="0.2">
      <c r="A395" s="244"/>
      <c r="B395" s="245"/>
      <c r="C395" s="475" t="s">
        <v>355</v>
      </c>
      <c r="D395" s="475"/>
      <c r="E395" s="475"/>
      <c r="F395" s="246" t="s">
        <v>321</v>
      </c>
      <c r="G395" s="246" t="s">
        <v>585</v>
      </c>
      <c r="H395" s="246"/>
      <c r="I395" s="246" t="s">
        <v>585</v>
      </c>
      <c r="J395" s="247"/>
      <c r="K395" s="246"/>
      <c r="L395" s="247">
        <v>61.48</v>
      </c>
      <c r="M395" s="246"/>
      <c r="N395" s="248">
        <v>1964</v>
      </c>
    </row>
    <row r="396" spans="1:14" x14ac:dyDescent="0.2">
      <c r="A396" s="244"/>
      <c r="B396" s="245"/>
      <c r="C396" s="475" t="s">
        <v>356</v>
      </c>
      <c r="D396" s="475"/>
      <c r="E396" s="475"/>
      <c r="F396" s="246" t="s">
        <v>321</v>
      </c>
      <c r="G396" s="246" t="s">
        <v>331</v>
      </c>
      <c r="H396" s="246"/>
      <c r="I396" s="246" t="s">
        <v>331</v>
      </c>
      <c r="J396" s="247"/>
      <c r="K396" s="246"/>
      <c r="L396" s="247">
        <v>35.130000000000003</v>
      </c>
      <c r="M396" s="246"/>
      <c r="N396" s="248">
        <v>1122</v>
      </c>
    </row>
    <row r="397" spans="1:14" x14ac:dyDescent="0.2">
      <c r="A397" s="252"/>
      <c r="B397" s="253"/>
      <c r="C397" s="478" t="s">
        <v>322</v>
      </c>
      <c r="D397" s="478"/>
      <c r="E397" s="478"/>
      <c r="F397" s="241"/>
      <c r="G397" s="241"/>
      <c r="H397" s="241"/>
      <c r="I397" s="241"/>
      <c r="J397" s="242"/>
      <c r="K397" s="241"/>
      <c r="L397" s="242">
        <v>398.45</v>
      </c>
      <c r="M397" s="249"/>
      <c r="N397" s="243">
        <v>6577</v>
      </c>
    </row>
    <row r="398" spans="1:14" ht="56.25" x14ac:dyDescent="0.2">
      <c r="A398" s="239" t="s">
        <v>447</v>
      </c>
      <c r="B398" s="240" t="s">
        <v>720</v>
      </c>
      <c r="C398" s="478" t="s">
        <v>721</v>
      </c>
      <c r="D398" s="478"/>
      <c r="E398" s="478"/>
      <c r="F398" s="241" t="s">
        <v>710</v>
      </c>
      <c r="G398" s="241"/>
      <c r="H398" s="241"/>
      <c r="I398" s="241" t="s">
        <v>460</v>
      </c>
      <c r="J398" s="242"/>
      <c r="K398" s="241"/>
      <c r="L398" s="242"/>
      <c r="M398" s="241"/>
      <c r="N398" s="243"/>
    </row>
    <row r="399" spans="1:14" x14ac:dyDescent="0.2">
      <c r="A399" s="244"/>
      <c r="B399" s="245" t="s">
        <v>315</v>
      </c>
      <c r="C399" s="475" t="s">
        <v>25</v>
      </c>
      <c r="D399" s="475"/>
      <c r="E399" s="475"/>
      <c r="F399" s="246"/>
      <c r="G399" s="246"/>
      <c r="H399" s="246"/>
      <c r="I399" s="246"/>
      <c r="J399" s="247">
        <v>127.77</v>
      </c>
      <c r="K399" s="246"/>
      <c r="L399" s="247">
        <v>227.43</v>
      </c>
      <c r="M399" s="246" t="s">
        <v>400</v>
      </c>
      <c r="N399" s="248">
        <v>7264</v>
      </c>
    </row>
    <row r="400" spans="1:14" x14ac:dyDescent="0.2">
      <c r="A400" s="244"/>
      <c r="B400" s="245" t="s">
        <v>316</v>
      </c>
      <c r="C400" s="475" t="s">
        <v>4</v>
      </c>
      <c r="D400" s="475"/>
      <c r="E400" s="475"/>
      <c r="F400" s="246"/>
      <c r="G400" s="246"/>
      <c r="H400" s="246"/>
      <c r="I400" s="246"/>
      <c r="J400" s="247">
        <v>1076.3900000000001</v>
      </c>
      <c r="K400" s="246"/>
      <c r="L400" s="247">
        <v>1915.97</v>
      </c>
      <c r="M400" s="246" t="s">
        <v>476</v>
      </c>
      <c r="N400" s="248">
        <v>13680</v>
      </c>
    </row>
    <row r="401" spans="1:14" x14ac:dyDescent="0.2">
      <c r="A401" s="244"/>
      <c r="B401" s="245" t="s">
        <v>323</v>
      </c>
      <c r="C401" s="475" t="s">
        <v>325</v>
      </c>
      <c r="D401" s="475"/>
      <c r="E401" s="475"/>
      <c r="F401" s="246"/>
      <c r="G401" s="246"/>
      <c r="H401" s="246"/>
      <c r="I401" s="246"/>
      <c r="J401" s="247">
        <v>31.47</v>
      </c>
      <c r="K401" s="246"/>
      <c r="L401" s="247">
        <v>56.02</v>
      </c>
      <c r="M401" s="246" t="s">
        <v>400</v>
      </c>
      <c r="N401" s="248">
        <v>1789</v>
      </c>
    </row>
    <row r="402" spans="1:14" x14ac:dyDescent="0.2">
      <c r="A402" s="281"/>
      <c r="B402" s="282" t="s">
        <v>672</v>
      </c>
      <c r="C402" s="486" t="s">
        <v>413</v>
      </c>
      <c r="D402" s="486"/>
      <c r="E402" s="486"/>
      <c r="F402" s="283" t="s">
        <v>359</v>
      </c>
      <c r="G402" s="283" t="s">
        <v>349</v>
      </c>
      <c r="H402" s="283"/>
      <c r="I402" s="283" t="s">
        <v>349</v>
      </c>
      <c r="J402" s="245"/>
      <c r="K402" s="246"/>
      <c r="L402" s="247"/>
      <c r="M402" s="246"/>
      <c r="N402" s="284"/>
    </row>
    <row r="403" spans="1:14" x14ac:dyDescent="0.2">
      <c r="A403" s="281"/>
      <c r="B403" s="282" t="s">
        <v>673</v>
      </c>
      <c r="C403" s="486" t="s">
        <v>414</v>
      </c>
      <c r="D403" s="486"/>
      <c r="E403" s="486"/>
      <c r="F403" s="283" t="s">
        <v>359</v>
      </c>
      <c r="G403" s="283" t="s">
        <v>349</v>
      </c>
      <c r="H403" s="283"/>
      <c r="I403" s="283" t="s">
        <v>349</v>
      </c>
      <c r="J403" s="245"/>
      <c r="K403" s="246"/>
      <c r="L403" s="247"/>
      <c r="M403" s="246"/>
      <c r="N403" s="284"/>
    </row>
    <row r="404" spans="1:14" x14ac:dyDescent="0.2">
      <c r="A404" s="281"/>
      <c r="B404" s="282" t="s">
        <v>689</v>
      </c>
      <c r="C404" s="486" t="s">
        <v>690</v>
      </c>
      <c r="D404" s="486"/>
      <c r="E404" s="486"/>
      <c r="F404" s="283" t="s">
        <v>359</v>
      </c>
      <c r="G404" s="283" t="s">
        <v>349</v>
      </c>
      <c r="H404" s="283"/>
      <c r="I404" s="283" t="s">
        <v>349</v>
      </c>
      <c r="J404" s="245"/>
      <c r="K404" s="246"/>
      <c r="L404" s="247"/>
      <c r="M404" s="246"/>
      <c r="N404" s="284"/>
    </row>
    <row r="405" spans="1:14" x14ac:dyDescent="0.2">
      <c r="A405" s="244"/>
      <c r="B405" s="245"/>
      <c r="C405" s="475" t="s">
        <v>317</v>
      </c>
      <c r="D405" s="475"/>
      <c r="E405" s="475"/>
      <c r="F405" s="246" t="s">
        <v>318</v>
      </c>
      <c r="G405" s="246" t="s">
        <v>722</v>
      </c>
      <c r="H405" s="246"/>
      <c r="I405" s="246" t="s">
        <v>723</v>
      </c>
      <c r="J405" s="247"/>
      <c r="K405" s="246"/>
      <c r="L405" s="247"/>
      <c r="M405" s="246"/>
      <c r="N405" s="248"/>
    </row>
    <row r="406" spans="1:14" x14ac:dyDescent="0.2">
      <c r="A406" s="244"/>
      <c r="B406" s="245"/>
      <c r="C406" s="475" t="s">
        <v>326</v>
      </c>
      <c r="D406" s="475"/>
      <c r="E406" s="475"/>
      <c r="F406" s="246" t="s">
        <v>318</v>
      </c>
      <c r="G406" s="246" t="s">
        <v>724</v>
      </c>
      <c r="H406" s="246"/>
      <c r="I406" s="246" t="s">
        <v>725</v>
      </c>
      <c r="J406" s="247"/>
      <c r="K406" s="246"/>
      <c r="L406" s="247"/>
      <c r="M406" s="246"/>
      <c r="N406" s="248"/>
    </row>
    <row r="407" spans="1:14" x14ac:dyDescent="0.2">
      <c r="A407" s="244"/>
      <c r="B407" s="245"/>
      <c r="C407" s="485" t="s">
        <v>319</v>
      </c>
      <c r="D407" s="485"/>
      <c r="E407" s="485"/>
      <c r="F407" s="249"/>
      <c r="G407" s="249"/>
      <c r="H407" s="249"/>
      <c r="I407" s="249"/>
      <c r="J407" s="250">
        <v>1204.1600000000001</v>
      </c>
      <c r="K407" s="249"/>
      <c r="L407" s="250">
        <v>2143.4</v>
      </c>
      <c r="M407" s="249"/>
      <c r="N407" s="251"/>
    </row>
    <row r="408" spans="1:14" x14ac:dyDescent="0.2">
      <c r="A408" s="244"/>
      <c r="B408" s="245"/>
      <c r="C408" s="475" t="s">
        <v>320</v>
      </c>
      <c r="D408" s="475"/>
      <c r="E408" s="475"/>
      <c r="F408" s="246"/>
      <c r="G408" s="246"/>
      <c r="H408" s="246"/>
      <c r="I408" s="246"/>
      <c r="J408" s="247"/>
      <c r="K408" s="246"/>
      <c r="L408" s="247">
        <v>283.45</v>
      </c>
      <c r="M408" s="246"/>
      <c r="N408" s="248">
        <v>9053</v>
      </c>
    </row>
    <row r="409" spans="1:14" x14ac:dyDescent="0.2">
      <c r="A409" s="244"/>
      <c r="B409" s="245"/>
      <c r="C409" s="475" t="s">
        <v>355</v>
      </c>
      <c r="D409" s="475"/>
      <c r="E409" s="475"/>
      <c r="F409" s="246" t="s">
        <v>321</v>
      </c>
      <c r="G409" s="246" t="s">
        <v>585</v>
      </c>
      <c r="H409" s="246"/>
      <c r="I409" s="246" t="s">
        <v>585</v>
      </c>
      <c r="J409" s="247"/>
      <c r="K409" s="246"/>
      <c r="L409" s="247">
        <v>297.62</v>
      </c>
      <c r="M409" s="246"/>
      <c r="N409" s="248">
        <v>9506</v>
      </c>
    </row>
    <row r="410" spans="1:14" x14ac:dyDescent="0.2">
      <c r="A410" s="244"/>
      <c r="B410" s="245"/>
      <c r="C410" s="475" t="s">
        <v>356</v>
      </c>
      <c r="D410" s="475"/>
      <c r="E410" s="475"/>
      <c r="F410" s="246" t="s">
        <v>321</v>
      </c>
      <c r="G410" s="246" t="s">
        <v>331</v>
      </c>
      <c r="H410" s="246"/>
      <c r="I410" s="246" t="s">
        <v>331</v>
      </c>
      <c r="J410" s="247"/>
      <c r="K410" s="246"/>
      <c r="L410" s="247">
        <v>170.07</v>
      </c>
      <c r="M410" s="246"/>
      <c r="N410" s="248">
        <v>5432</v>
      </c>
    </row>
    <row r="411" spans="1:14" x14ac:dyDescent="0.2">
      <c r="A411" s="252"/>
      <c r="B411" s="253"/>
      <c r="C411" s="478" t="s">
        <v>322</v>
      </c>
      <c r="D411" s="478"/>
      <c r="E411" s="478"/>
      <c r="F411" s="241"/>
      <c r="G411" s="241"/>
      <c r="H411" s="241"/>
      <c r="I411" s="241"/>
      <c r="J411" s="242"/>
      <c r="K411" s="241"/>
      <c r="L411" s="242">
        <v>2611.09</v>
      </c>
      <c r="M411" s="249"/>
      <c r="N411" s="243">
        <v>35882</v>
      </c>
    </row>
    <row r="412" spans="1:14" x14ac:dyDescent="0.2">
      <c r="A412" s="479" t="s">
        <v>726</v>
      </c>
      <c r="B412" s="480"/>
      <c r="C412" s="480"/>
      <c r="D412" s="480"/>
      <c r="E412" s="480"/>
      <c r="F412" s="480"/>
      <c r="G412" s="480"/>
      <c r="H412" s="480"/>
      <c r="I412" s="480"/>
      <c r="J412" s="480"/>
      <c r="K412" s="480"/>
      <c r="L412" s="480"/>
      <c r="M412" s="480"/>
      <c r="N412" s="481"/>
    </row>
    <row r="413" spans="1:14" ht="22.5" x14ac:dyDescent="0.2">
      <c r="A413" s="239" t="s">
        <v>498</v>
      </c>
      <c r="B413" s="240" t="s">
        <v>457</v>
      </c>
      <c r="C413" s="478" t="s">
        <v>727</v>
      </c>
      <c r="D413" s="478"/>
      <c r="E413" s="478"/>
      <c r="F413" s="241" t="s">
        <v>415</v>
      </c>
      <c r="G413" s="241"/>
      <c r="H413" s="241"/>
      <c r="I413" s="241" t="s">
        <v>728</v>
      </c>
      <c r="J413" s="242"/>
      <c r="K413" s="241"/>
      <c r="L413" s="242"/>
      <c r="M413" s="241"/>
      <c r="N413" s="243"/>
    </row>
    <row r="414" spans="1:14" x14ac:dyDescent="0.2">
      <c r="A414" s="244"/>
      <c r="B414" s="245" t="s">
        <v>315</v>
      </c>
      <c r="C414" s="475" t="s">
        <v>25</v>
      </c>
      <c r="D414" s="475"/>
      <c r="E414" s="475"/>
      <c r="F414" s="246"/>
      <c r="G414" s="246"/>
      <c r="H414" s="246"/>
      <c r="I414" s="246"/>
      <c r="J414" s="247">
        <v>36.07</v>
      </c>
      <c r="K414" s="246"/>
      <c r="L414" s="247">
        <v>256.82</v>
      </c>
      <c r="M414" s="246" t="s">
        <v>400</v>
      </c>
      <c r="N414" s="248">
        <v>8203</v>
      </c>
    </row>
    <row r="415" spans="1:14" x14ac:dyDescent="0.2">
      <c r="A415" s="244"/>
      <c r="B415" s="245" t="s">
        <v>316</v>
      </c>
      <c r="C415" s="475" t="s">
        <v>4</v>
      </c>
      <c r="D415" s="475"/>
      <c r="E415" s="475"/>
      <c r="F415" s="246"/>
      <c r="G415" s="246"/>
      <c r="H415" s="246"/>
      <c r="I415" s="246"/>
      <c r="J415" s="247">
        <v>119.9</v>
      </c>
      <c r="K415" s="246"/>
      <c r="L415" s="247">
        <v>853.69</v>
      </c>
      <c r="M415" s="246" t="s">
        <v>476</v>
      </c>
      <c r="N415" s="248">
        <v>6095</v>
      </c>
    </row>
    <row r="416" spans="1:14" x14ac:dyDescent="0.2">
      <c r="A416" s="244"/>
      <c r="B416" s="245" t="s">
        <v>323</v>
      </c>
      <c r="C416" s="475" t="s">
        <v>325</v>
      </c>
      <c r="D416" s="475"/>
      <c r="E416" s="475"/>
      <c r="F416" s="246"/>
      <c r="G416" s="246"/>
      <c r="H416" s="246"/>
      <c r="I416" s="246"/>
      <c r="J416" s="247">
        <v>10.25</v>
      </c>
      <c r="K416" s="246"/>
      <c r="L416" s="247">
        <v>72.98</v>
      </c>
      <c r="M416" s="246" t="s">
        <v>400</v>
      </c>
      <c r="N416" s="248">
        <v>2331</v>
      </c>
    </row>
    <row r="417" spans="1:14" x14ac:dyDescent="0.2">
      <c r="A417" s="244"/>
      <c r="B417" s="245" t="s">
        <v>324</v>
      </c>
      <c r="C417" s="475" t="s">
        <v>354</v>
      </c>
      <c r="D417" s="475"/>
      <c r="E417" s="475"/>
      <c r="F417" s="246"/>
      <c r="G417" s="246"/>
      <c r="H417" s="246"/>
      <c r="I417" s="246"/>
      <c r="J417" s="247">
        <v>0.72</v>
      </c>
      <c r="K417" s="246"/>
      <c r="L417" s="247">
        <v>5.13</v>
      </c>
      <c r="M417" s="246" t="s">
        <v>477</v>
      </c>
      <c r="N417" s="248">
        <v>26</v>
      </c>
    </row>
    <row r="418" spans="1:14" x14ac:dyDescent="0.2">
      <c r="A418" s="244"/>
      <c r="B418" s="245"/>
      <c r="C418" s="475" t="s">
        <v>317</v>
      </c>
      <c r="D418" s="475"/>
      <c r="E418" s="475"/>
      <c r="F418" s="246" t="s">
        <v>318</v>
      </c>
      <c r="G418" s="246" t="s">
        <v>458</v>
      </c>
      <c r="H418" s="246"/>
      <c r="I418" s="246" t="s">
        <v>729</v>
      </c>
      <c r="J418" s="247"/>
      <c r="K418" s="246"/>
      <c r="L418" s="247"/>
      <c r="M418" s="246"/>
      <c r="N418" s="248"/>
    </row>
    <row r="419" spans="1:14" x14ac:dyDescent="0.2">
      <c r="A419" s="244"/>
      <c r="B419" s="245"/>
      <c r="C419" s="475" t="s">
        <v>326</v>
      </c>
      <c r="D419" s="475"/>
      <c r="E419" s="475"/>
      <c r="F419" s="246" t="s">
        <v>318</v>
      </c>
      <c r="G419" s="246" t="s">
        <v>459</v>
      </c>
      <c r="H419" s="246"/>
      <c r="I419" s="246" t="s">
        <v>730</v>
      </c>
      <c r="J419" s="247"/>
      <c r="K419" s="246"/>
      <c r="L419" s="247"/>
      <c r="M419" s="246"/>
      <c r="N419" s="248"/>
    </row>
    <row r="420" spans="1:14" x14ac:dyDescent="0.2">
      <c r="A420" s="244"/>
      <c r="B420" s="245"/>
      <c r="C420" s="485" t="s">
        <v>319</v>
      </c>
      <c r="D420" s="485"/>
      <c r="E420" s="485"/>
      <c r="F420" s="249"/>
      <c r="G420" s="249"/>
      <c r="H420" s="249"/>
      <c r="I420" s="249"/>
      <c r="J420" s="250">
        <v>156.69</v>
      </c>
      <c r="K420" s="249"/>
      <c r="L420" s="250">
        <v>1115.6400000000001</v>
      </c>
      <c r="M420" s="249"/>
      <c r="N420" s="251"/>
    </row>
    <row r="421" spans="1:14" x14ac:dyDescent="0.2">
      <c r="A421" s="244"/>
      <c r="B421" s="245"/>
      <c r="C421" s="475" t="s">
        <v>320</v>
      </c>
      <c r="D421" s="475"/>
      <c r="E421" s="475"/>
      <c r="F421" s="246"/>
      <c r="G421" s="246"/>
      <c r="H421" s="246"/>
      <c r="I421" s="246"/>
      <c r="J421" s="247"/>
      <c r="K421" s="246"/>
      <c r="L421" s="247">
        <v>329.8</v>
      </c>
      <c r="M421" s="246"/>
      <c r="N421" s="248">
        <v>10534</v>
      </c>
    </row>
    <row r="422" spans="1:14" x14ac:dyDescent="0.2">
      <c r="A422" s="244"/>
      <c r="B422" s="245"/>
      <c r="C422" s="475" t="s">
        <v>615</v>
      </c>
      <c r="D422" s="475"/>
      <c r="E422" s="475"/>
      <c r="F422" s="246" t="s">
        <v>321</v>
      </c>
      <c r="G422" s="246" t="s">
        <v>429</v>
      </c>
      <c r="H422" s="246"/>
      <c r="I422" s="246" t="s">
        <v>429</v>
      </c>
      <c r="J422" s="247"/>
      <c r="K422" s="246"/>
      <c r="L422" s="247">
        <v>313.31</v>
      </c>
      <c r="M422" s="246"/>
      <c r="N422" s="248">
        <v>10007</v>
      </c>
    </row>
    <row r="423" spans="1:14" x14ac:dyDescent="0.2">
      <c r="A423" s="244"/>
      <c r="B423" s="245"/>
      <c r="C423" s="475" t="s">
        <v>616</v>
      </c>
      <c r="D423" s="475"/>
      <c r="E423" s="475"/>
      <c r="F423" s="246" t="s">
        <v>321</v>
      </c>
      <c r="G423" s="246" t="s">
        <v>617</v>
      </c>
      <c r="H423" s="246"/>
      <c r="I423" s="246" t="s">
        <v>617</v>
      </c>
      <c r="J423" s="247"/>
      <c r="K423" s="246"/>
      <c r="L423" s="247">
        <v>214.37</v>
      </c>
      <c r="M423" s="246"/>
      <c r="N423" s="248">
        <v>6847</v>
      </c>
    </row>
    <row r="424" spans="1:14" x14ac:dyDescent="0.2">
      <c r="A424" s="252"/>
      <c r="B424" s="253"/>
      <c r="C424" s="478" t="s">
        <v>322</v>
      </c>
      <c r="D424" s="478"/>
      <c r="E424" s="478"/>
      <c r="F424" s="241"/>
      <c r="G424" s="241"/>
      <c r="H424" s="241"/>
      <c r="I424" s="241"/>
      <c r="J424" s="242"/>
      <c r="K424" s="241"/>
      <c r="L424" s="242">
        <v>1643.32</v>
      </c>
      <c r="M424" s="249"/>
      <c r="N424" s="243">
        <v>31178</v>
      </c>
    </row>
    <row r="425" spans="1:14" ht="22.5" x14ac:dyDescent="0.2">
      <c r="A425" s="239" t="s">
        <v>499</v>
      </c>
      <c r="B425" s="240" t="s">
        <v>731</v>
      </c>
      <c r="C425" s="478" t="s">
        <v>732</v>
      </c>
      <c r="D425" s="478"/>
      <c r="E425" s="478"/>
      <c r="F425" s="241" t="s">
        <v>415</v>
      </c>
      <c r="G425" s="241"/>
      <c r="H425" s="241"/>
      <c r="I425" s="241" t="s">
        <v>733</v>
      </c>
      <c r="J425" s="242"/>
      <c r="K425" s="241"/>
      <c r="L425" s="242"/>
      <c r="M425" s="241"/>
      <c r="N425" s="243"/>
    </row>
    <row r="426" spans="1:14" x14ac:dyDescent="0.2">
      <c r="A426" s="244"/>
      <c r="B426" s="245" t="s">
        <v>315</v>
      </c>
      <c r="C426" s="475" t="s">
        <v>25</v>
      </c>
      <c r="D426" s="475"/>
      <c r="E426" s="475"/>
      <c r="F426" s="246"/>
      <c r="G426" s="246"/>
      <c r="H426" s="246"/>
      <c r="I426" s="246"/>
      <c r="J426" s="247">
        <v>18.899999999999999</v>
      </c>
      <c r="K426" s="246"/>
      <c r="L426" s="247">
        <v>67.28</v>
      </c>
      <c r="M426" s="246" t="s">
        <v>400</v>
      </c>
      <c r="N426" s="248">
        <v>2149</v>
      </c>
    </row>
    <row r="427" spans="1:14" x14ac:dyDescent="0.2">
      <c r="A427" s="244"/>
      <c r="B427" s="245" t="s">
        <v>324</v>
      </c>
      <c r="C427" s="475" t="s">
        <v>354</v>
      </c>
      <c r="D427" s="475"/>
      <c r="E427" s="475"/>
      <c r="F427" s="246"/>
      <c r="G427" s="246"/>
      <c r="H427" s="246"/>
      <c r="I427" s="246"/>
      <c r="J427" s="247">
        <v>23.82</v>
      </c>
      <c r="K427" s="246"/>
      <c r="L427" s="247">
        <v>84.8</v>
      </c>
      <c r="M427" s="246" t="s">
        <v>477</v>
      </c>
      <c r="N427" s="248">
        <v>430</v>
      </c>
    </row>
    <row r="428" spans="1:14" x14ac:dyDescent="0.2">
      <c r="A428" s="244"/>
      <c r="B428" s="245"/>
      <c r="C428" s="475" t="s">
        <v>317</v>
      </c>
      <c r="D428" s="475"/>
      <c r="E428" s="475"/>
      <c r="F428" s="246" t="s">
        <v>318</v>
      </c>
      <c r="G428" s="246" t="s">
        <v>316</v>
      </c>
      <c r="H428" s="246"/>
      <c r="I428" s="246" t="s">
        <v>728</v>
      </c>
      <c r="J428" s="247"/>
      <c r="K428" s="246"/>
      <c r="L428" s="247"/>
      <c r="M428" s="246"/>
      <c r="N428" s="248"/>
    </row>
    <row r="429" spans="1:14" x14ac:dyDescent="0.2">
      <c r="A429" s="244"/>
      <c r="B429" s="245"/>
      <c r="C429" s="485" t="s">
        <v>319</v>
      </c>
      <c r="D429" s="485"/>
      <c r="E429" s="485"/>
      <c r="F429" s="249"/>
      <c r="G429" s="249"/>
      <c r="H429" s="249"/>
      <c r="I429" s="249"/>
      <c r="J429" s="250">
        <v>42.72</v>
      </c>
      <c r="K429" s="249"/>
      <c r="L429" s="250">
        <v>152.08000000000001</v>
      </c>
      <c r="M429" s="249"/>
      <c r="N429" s="251"/>
    </row>
    <row r="430" spans="1:14" x14ac:dyDescent="0.2">
      <c r="A430" s="244"/>
      <c r="B430" s="245"/>
      <c r="C430" s="475" t="s">
        <v>320</v>
      </c>
      <c r="D430" s="475"/>
      <c r="E430" s="475"/>
      <c r="F430" s="246"/>
      <c r="G430" s="246"/>
      <c r="H430" s="246"/>
      <c r="I430" s="246"/>
      <c r="J430" s="247"/>
      <c r="K430" s="246"/>
      <c r="L430" s="247">
        <v>67.28</v>
      </c>
      <c r="M430" s="246"/>
      <c r="N430" s="248">
        <v>2149</v>
      </c>
    </row>
    <row r="431" spans="1:14" x14ac:dyDescent="0.2">
      <c r="A431" s="244"/>
      <c r="B431" s="245"/>
      <c r="C431" s="475" t="s">
        <v>428</v>
      </c>
      <c r="D431" s="475"/>
      <c r="E431" s="475"/>
      <c r="F431" s="246" t="s">
        <v>321</v>
      </c>
      <c r="G431" s="246" t="s">
        <v>734</v>
      </c>
      <c r="H431" s="246"/>
      <c r="I431" s="246" t="s">
        <v>734</v>
      </c>
      <c r="J431" s="247"/>
      <c r="K431" s="246"/>
      <c r="L431" s="247">
        <v>61.9</v>
      </c>
      <c r="M431" s="246"/>
      <c r="N431" s="248">
        <v>1977</v>
      </c>
    </row>
    <row r="432" spans="1:14" x14ac:dyDescent="0.2">
      <c r="A432" s="244"/>
      <c r="B432" s="245"/>
      <c r="C432" s="475" t="s">
        <v>430</v>
      </c>
      <c r="D432" s="475"/>
      <c r="E432" s="475"/>
      <c r="F432" s="246" t="s">
        <v>321</v>
      </c>
      <c r="G432" s="246" t="s">
        <v>617</v>
      </c>
      <c r="H432" s="246"/>
      <c r="I432" s="246" t="s">
        <v>617</v>
      </c>
      <c r="J432" s="247"/>
      <c r="K432" s="246"/>
      <c r="L432" s="247">
        <v>43.73</v>
      </c>
      <c r="M432" s="246"/>
      <c r="N432" s="248">
        <v>1397</v>
      </c>
    </row>
    <row r="433" spans="1:14" x14ac:dyDescent="0.2">
      <c r="A433" s="252"/>
      <c r="B433" s="253"/>
      <c r="C433" s="478" t="s">
        <v>322</v>
      </c>
      <c r="D433" s="478"/>
      <c r="E433" s="478"/>
      <c r="F433" s="241"/>
      <c r="G433" s="241"/>
      <c r="H433" s="241"/>
      <c r="I433" s="241"/>
      <c r="J433" s="242"/>
      <c r="K433" s="241"/>
      <c r="L433" s="242">
        <v>257.70999999999998</v>
      </c>
      <c r="M433" s="249"/>
      <c r="N433" s="243">
        <v>5953</v>
      </c>
    </row>
    <row r="434" spans="1:14" x14ac:dyDescent="0.2">
      <c r="A434" s="254"/>
      <c r="B434" s="253"/>
      <c r="C434" s="253"/>
      <c r="D434" s="253"/>
      <c r="E434" s="253"/>
      <c r="F434" s="254"/>
      <c r="G434" s="254"/>
      <c r="H434" s="254"/>
      <c r="I434" s="254"/>
      <c r="J434" s="255"/>
      <c r="K434" s="254"/>
      <c r="L434" s="255"/>
      <c r="M434" s="246"/>
      <c r="N434" s="255"/>
    </row>
    <row r="435" spans="1:14" x14ac:dyDescent="0.2">
      <c r="A435" s="259"/>
      <c r="B435" s="260"/>
      <c r="C435" s="478" t="s">
        <v>735</v>
      </c>
      <c r="D435" s="478"/>
      <c r="E435" s="478"/>
      <c r="F435" s="478"/>
      <c r="G435" s="478"/>
      <c r="H435" s="478"/>
      <c r="I435" s="478"/>
      <c r="J435" s="478"/>
      <c r="K435" s="478"/>
      <c r="L435" s="261">
        <v>52891.77</v>
      </c>
      <c r="M435" s="285"/>
      <c r="N435" s="263">
        <v>791684</v>
      </c>
    </row>
    <row r="436" spans="1:14" x14ac:dyDescent="0.2">
      <c r="A436" s="482" t="s">
        <v>736</v>
      </c>
      <c r="B436" s="483"/>
      <c r="C436" s="483"/>
      <c r="D436" s="483"/>
      <c r="E436" s="483"/>
      <c r="F436" s="483"/>
      <c r="G436" s="483"/>
      <c r="H436" s="483"/>
      <c r="I436" s="483"/>
      <c r="J436" s="483"/>
      <c r="K436" s="483"/>
      <c r="L436" s="483"/>
      <c r="M436" s="483"/>
      <c r="N436" s="484"/>
    </row>
    <row r="437" spans="1:14" ht="112.5" x14ac:dyDescent="0.2">
      <c r="A437" s="239" t="s">
        <v>500</v>
      </c>
      <c r="B437" s="240" t="s">
        <v>737</v>
      </c>
      <c r="C437" s="478" t="s">
        <v>738</v>
      </c>
      <c r="D437" s="478"/>
      <c r="E437" s="478"/>
      <c r="F437" s="241" t="s">
        <v>739</v>
      </c>
      <c r="G437" s="241"/>
      <c r="H437" s="241"/>
      <c r="I437" s="241" t="s">
        <v>349</v>
      </c>
      <c r="J437" s="242"/>
      <c r="K437" s="241"/>
      <c r="L437" s="242"/>
      <c r="M437" s="241"/>
      <c r="N437" s="243"/>
    </row>
    <row r="438" spans="1:14" x14ac:dyDescent="0.2">
      <c r="A438" s="276"/>
      <c r="B438" s="245"/>
      <c r="C438" s="475" t="s">
        <v>740</v>
      </c>
      <c r="D438" s="475"/>
      <c r="E438" s="475"/>
      <c r="F438" s="475"/>
      <c r="G438" s="475"/>
      <c r="H438" s="475"/>
      <c r="I438" s="475"/>
      <c r="J438" s="475"/>
      <c r="K438" s="475"/>
      <c r="L438" s="475"/>
      <c r="M438" s="475"/>
      <c r="N438" s="477"/>
    </row>
    <row r="439" spans="1:14" x14ac:dyDescent="0.2">
      <c r="A439" s="244"/>
      <c r="B439" s="245"/>
      <c r="C439" s="485" t="s">
        <v>319</v>
      </c>
      <c r="D439" s="485"/>
      <c r="E439" s="485"/>
      <c r="F439" s="249"/>
      <c r="G439" s="249"/>
      <c r="H439" s="249"/>
      <c r="I439" s="249"/>
      <c r="J439" s="250">
        <v>435305.68</v>
      </c>
      <c r="K439" s="249"/>
      <c r="L439" s="250"/>
      <c r="M439" s="249"/>
      <c r="N439" s="251"/>
    </row>
    <row r="440" spans="1:14" x14ac:dyDescent="0.2">
      <c r="A440" s="244"/>
      <c r="B440" s="245"/>
      <c r="C440" s="475" t="s">
        <v>320</v>
      </c>
      <c r="D440" s="475"/>
      <c r="E440" s="475"/>
      <c r="F440" s="246"/>
      <c r="G440" s="246"/>
      <c r="H440" s="246"/>
      <c r="I440" s="246"/>
      <c r="J440" s="247"/>
      <c r="K440" s="246"/>
      <c r="L440" s="247"/>
      <c r="M440" s="246"/>
      <c r="N440" s="248"/>
    </row>
    <row r="441" spans="1:14" x14ac:dyDescent="0.2">
      <c r="A441" s="244"/>
      <c r="B441" s="245"/>
      <c r="C441" s="475" t="s">
        <v>741</v>
      </c>
      <c r="D441" s="475"/>
      <c r="E441" s="475"/>
      <c r="F441" s="246" t="s">
        <v>321</v>
      </c>
      <c r="G441" s="246" t="s">
        <v>349</v>
      </c>
      <c r="H441" s="246"/>
      <c r="I441" s="246" t="s">
        <v>349</v>
      </c>
      <c r="J441" s="247"/>
      <c r="K441" s="246"/>
      <c r="L441" s="247"/>
      <c r="M441" s="246"/>
      <c r="N441" s="248"/>
    </row>
    <row r="442" spans="1:14" x14ac:dyDescent="0.2">
      <c r="A442" s="244"/>
      <c r="B442" s="245"/>
      <c r="C442" s="475" t="s">
        <v>742</v>
      </c>
      <c r="D442" s="475"/>
      <c r="E442" s="475"/>
      <c r="F442" s="246" t="s">
        <v>321</v>
      </c>
      <c r="G442" s="246" t="s">
        <v>349</v>
      </c>
      <c r="H442" s="246"/>
      <c r="I442" s="246" t="s">
        <v>349</v>
      </c>
      <c r="J442" s="247"/>
      <c r="K442" s="246"/>
      <c r="L442" s="247"/>
      <c r="M442" s="246"/>
      <c r="N442" s="248"/>
    </row>
    <row r="443" spans="1:14" x14ac:dyDescent="0.2">
      <c r="A443" s="252"/>
      <c r="B443" s="253"/>
      <c r="C443" s="478" t="s">
        <v>322</v>
      </c>
      <c r="D443" s="478"/>
      <c r="E443" s="478"/>
      <c r="F443" s="241"/>
      <c r="G443" s="241"/>
      <c r="H443" s="241"/>
      <c r="I443" s="241"/>
      <c r="J443" s="242"/>
      <c r="K443" s="241"/>
      <c r="L443" s="242">
        <v>0</v>
      </c>
      <c r="M443" s="249"/>
      <c r="N443" s="243">
        <v>0</v>
      </c>
    </row>
    <row r="444" spans="1:14" x14ac:dyDescent="0.2">
      <c r="A444" s="254"/>
      <c r="B444" s="253"/>
      <c r="C444" s="253"/>
      <c r="D444" s="253"/>
      <c r="E444" s="253"/>
      <c r="F444" s="254"/>
      <c r="G444" s="254"/>
      <c r="H444" s="254"/>
      <c r="I444" s="254"/>
      <c r="J444" s="255"/>
      <c r="K444" s="254"/>
      <c r="L444" s="255"/>
      <c r="M444" s="246"/>
      <c r="N444" s="255"/>
    </row>
    <row r="445" spans="1:14" x14ac:dyDescent="0.2">
      <c r="A445" s="259"/>
      <c r="B445" s="260"/>
      <c r="C445" s="478" t="s">
        <v>743</v>
      </c>
      <c r="D445" s="478"/>
      <c r="E445" s="478"/>
      <c r="F445" s="478"/>
      <c r="G445" s="478"/>
      <c r="H445" s="478"/>
      <c r="I445" s="478"/>
      <c r="J445" s="478"/>
      <c r="K445" s="478"/>
      <c r="L445" s="261"/>
      <c r="M445" s="285"/>
      <c r="N445" s="263"/>
    </row>
    <row r="446" spans="1:14" x14ac:dyDescent="0.2">
      <c r="A446" s="482" t="s">
        <v>744</v>
      </c>
      <c r="B446" s="483"/>
      <c r="C446" s="483"/>
      <c r="D446" s="483"/>
      <c r="E446" s="483"/>
      <c r="F446" s="483"/>
      <c r="G446" s="483"/>
      <c r="H446" s="483"/>
      <c r="I446" s="483"/>
      <c r="J446" s="483"/>
      <c r="K446" s="483"/>
      <c r="L446" s="483"/>
      <c r="M446" s="483"/>
      <c r="N446" s="484"/>
    </row>
    <row r="447" spans="1:14" x14ac:dyDescent="0.2">
      <c r="A447" s="479" t="s">
        <v>745</v>
      </c>
      <c r="B447" s="480"/>
      <c r="C447" s="480"/>
      <c r="D447" s="480"/>
      <c r="E447" s="480"/>
      <c r="F447" s="480"/>
      <c r="G447" s="480"/>
      <c r="H447" s="480"/>
      <c r="I447" s="480"/>
      <c r="J447" s="480"/>
      <c r="K447" s="480"/>
      <c r="L447" s="480"/>
      <c r="M447" s="480"/>
      <c r="N447" s="481"/>
    </row>
    <row r="448" spans="1:14" ht="22.5" x14ac:dyDescent="0.2">
      <c r="A448" s="239" t="s">
        <v>502</v>
      </c>
      <c r="B448" s="240" t="s">
        <v>746</v>
      </c>
      <c r="C448" s="478" t="s">
        <v>747</v>
      </c>
      <c r="D448" s="478"/>
      <c r="E448" s="478"/>
      <c r="F448" s="241" t="s">
        <v>359</v>
      </c>
      <c r="G448" s="241"/>
      <c r="H448" s="241"/>
      <c r="I448" s="241" t="s">
        <v>748</v>
      </c>
      <c r="J448" s="242">
        <v>12508.52</v>
      </c>
      <c r="K448" s="241"/>
      <c r="L448" s="242">
        <v>1095.45</v>
      </c>
      <c r="M448" s="241" t="s">
        <v>477</v>
      </c>
      <c r="N448" s="243">
        <v>5554</v>
      </c>
    </row>
    <row r="449" spans="1:14" x14ac:dyDescent="0.2">
      <c r="A449" s="252"/>
      <c r="B449" s="253"/>
      <c r="C449" s="218" t="s">
        <v>749</v>
      </c>
      <c r="D449" s="277"/>
      <c r="E449" s="277"/>
      <c r="F449" s="254"/>
      <c r="G449" s="254"/>
      <c r="H449" s="254"/>
      <c r="I449" s="254"/>
      <c r="J449" s="278"/>
      <c r="K449" s="254"/>
      <c r="L449" s="278"/>
      <c r="M449" s="279"/>
      <c r="N449" s="280"/>
    </row>
    <row r="450" spans="1:14" x14ac:dyDescent="0.2">
      <c r="A450" s="479" t="s">
        <v>593</v>
      </c>
      <c r="B450" s="480"/>
      <c r="C450" s="480"/>
      <c r="D450" s="480"/>
      <c r="E450" s="480"/>
      <c r="F450" s="480"/>
      <c r="G450" s="480"/>
      <c r="H450" s="480"/>
      <c r="I450" s="480"/>
      <c r="J450" s="480"/>
      <c r="K450" s="480"/>
      <c r="L450" s="480"/>
      <c r="M450" s="480"/>
      <c r="N450" s="481"/>
    </row>
    <row r="451" spans="1:14" ht="56.25" x14ac:dyDescent="0.2">
      <c r="A451" s="239" t="s">
        <v>503</v>
      </c>
      <c r="B451" s="240" t="s">
        <v>750</v>
      </c>
      <c r="C451" s="478" t="s">
        <v>751</v>
      </c>
      <c r="D451" s="478"/>
      <c r="E451" s="478"/>
      <c r="F451" s="241" t="s">
        <v>422</v>
      </c>
      <c r="G451" s="241"/>
      <c r="H451" s="241"/>
      <c r="I451" s="241" t="s">
        <v>752</v>
      </c>
      <c r="J451" s="242">
        <v>14.23</v>
      </c>
      <c r="K451" s="241" t="s">
        <v>753</v>
      </c>
      <c r="L451" s="242">
        <v>5234.07</v>
      </c>
      <c r="M451" s="241" t="s">
        <v>477</v>
      </c>
      <c r="N451" s="243">
        <v>26537</v>
      </c>
    </row>
    <row r="452" spans="1:14" x14ac:dyDescent="0.2">
      <c r="A452" s="252"/>
      <c r="B452" s="253"/>
      <c r="C452" s="218" t="s">
        <v>749</v>
      </c>
      <c r="D452" s="277"/>
      <c r="E452" s="277"/>
      <c r="F452" s="254"/>
      <c r="G452" s="254"/>
      <c r="H452" s="254"/>
      <c r="I452" s="254"/>
      <c r="J452" s="278"/>
      <c r="K452" s="254"/>
      <c r="L452" s="278"/>
      <c r="M452" s="279"/>
      <c r="N452" s="280"/>
    </row>
    <row r="453" spans="1:14" x14ac:dyDescent="0.2">
      <c r="A453" s="281"/>
      <c r="B453" s="286"/>
      <c r="C453" s="475" t="s">
        <v>754</v>
      </c>
      <c r="D453" s="475"/>
      <c r="E453" s="475"/>
      <c r="F453" s="475"/>
      <c r="G453" s="475"/>
      <c r="H453" s="475"/>
      <c r="I453" s="475"/>
      <c r="J453" s="475"/>
      <c r="K453" s="475"/>
      <c r="L453" s="475"/>
      <c r="M453" s="475"/>
      <c r="N453" s="477"/>
    </row>
    <row r="454" spans="1:14" x14ac:dyDescent="0.2">
      <c r="A454" s="276"/>
      <c r="B454" s="245"/>
      <c r="C454" s="475" t="s">
        <v>755</v>
      </c>
      <c r="D454" s="475"/>
      <c r="E454" s="475"/>
      <c r="F454" s="475"/>
      <c r="G454" s="475"/>
      <c r="H454" s="475"/>
      <c r="I454" s="475"/>
      <c r="J454" s="475"/>
      <c r="K454" s="475"/>
      <c r="L454" s="475"/>
      <c r="M454" s="475"/>
      <c r="N454" s="477"/>
    </row>
    <row r="455" spans="1:14" x14ac:dyDescent="0.2">
      <c r="A455" s="276"/>
      <c r="B455" s="245"/>
      <c r="C455" s="475" t="s">
        <v>756</v>
      </c>
      <c r="D455" s="475"/>
      <c r="E455" s="475"/>
      <c r="F455" s="475"/>
      <c r="G455" s="475"/>
      <c r="H455" s="475"/>
      <c r="I455" s="475"/>
      <c r="J455" s="475"/>
      <c r="K455" s="475"/>
      <c r="L455" s="475"/>
      <c r="M455" s="475"/>
      <c r="N455" s="477"/>
    </row>
    <row r="456" spans="1:14" x14ac:dyDescent="0.2">
      <c r="A456" s="479" t="s">
        <v>639</v>
      </c>
      <c r="B456" s="480"/>
      <c r="C456" s="480"/>
      <c r="D456" s="480"/>
      <c r="E456" s="480"/>
      <c r="F456" s="480"/>
      <c r="G456" s="480"/>
      <c r="H456" s="480"/>
      <c r="I456" s="480"/>
      <c r="J456" s="480"/>
      <c r="K456" s="480"/>
      <c r="L456" s="480"/>
      <c r="M456" s="480"/>
      <c r="N456" s="481"/>
    </row>
    <row r="457" spans="1:14" ht="56.25" x14ac:dyDescent="0.2">
      <c r="A457" s="239" t="s">
        <v>329</v>
      </c>
      <c r="B457" s="240" t="s">
        <v>750</v>
      </c>
      <c r="C457" s="478" t="s">
        <v>757</v>
      </c>
      <c r="D457" s="478"/>
      <c r="E457" s="478"/>
      <c r="F457" s="241" t="s">
        <v>422</v>
      </c>
      <c r="G457" s="241"/>
      <c r="H457" s="241"/>
      <c r="I457" s="241" t="s">
        <v>758</v>
      </c>
      <c r="J457" s="242">
        <v>4.71</v>
      </c>
      <c r="K457" s="241" t="s">
        <v>753</v>
      </c>
      <c r="L457" s="242">
        <v>297.89</v>
      </c>
      <c r="M457" s="241" t="s">
        <v>477</v>
      </c>
      <c r="N457" s="243">
        <v>1510</v>
      </c>
    </row>
    <row r="458" spans="1:14" x14ac:dyDescent="0.2">
      <c r="A458" s="252"/>
      <c r="B458" s="253"/>
      <c r="C458" s="218" t="s">
        <v>749</v>
      </c>
      <c r="D458" s="277"/>
      <c r="E458" s="277"/>
      <c r="F458" s="254"/>
      <c r="G458" s="254"/>
      <c r="H458" s="254"/>
      <c r="I458" s="254"/>
      <c r="J458" s="278"/>
      <c r="K458" s="254"/>
      <c r="L458" s="278"/>
      <c r="M458" s="279"/>
      <c r="N458" s="280"/>
    </row>
    <row r="459" spans="1:14" x14ac:dyDescent="0.2">
      <c r="A459" s="281"/>
      <c r="B459" s="286"/>
      <c r="C459" s="475" t="s">
        <v>759</v>
      </c>
      <c r="D459" s="475"/>
      <c r="E459" s="475"/>
      <c r="F459" s="475"/>
      <c r="G459" s="475"/>
      <c r="H459" s="475"/>
      <c r="I459" s="475"/>
      <c r="J459" s="475"/>
      <c r="K459" s="475"/>
      <c r="L459" s="475"/>
      <c r="M459" s="475"/>
      <c r="N459" s="477"/>
    </row>
    <row r="460" spans="1:14" x14ac:dyDescent="0.2">
      <c r="A460" s="276"/>
      <c r="B460" s="245"/>
      <c r="C460" s="475" t="s">
        <v>755</v>
      </c>
      <c r="D460" s="475"/>
      <c r="E460" s="475"/>
      <c r="F460" s="475"/>
      <c r="G460" s="475"/>
      <c r="H460" s="475"/>
      <c r="I460" s="475"/>
      <c r="J460" s="475"/>
      <c r="K460" s="475"/>
      <c r="L460" s="475"/>
      <c r="M460" s="475"/>
      <c r="N460" s="477"/>
    </row>
    <row r="461" spans="1:14" x14ac:dyDescent="0.2">
      <c r="A461" s="276"/>
      <c r="B461" s="245"/>
      <c r="C461" s="475" t="s">
        <v>756</v>
      </c>
      <c r="D461" s="475"/>
      <c r="E461" s="475"/>
      <c r="F461" s="475"/>
      <c r="G461" s="475"/>
      <c r="H461" s="475"/>
      <c r="I461" s="475"/>
      <c r="J461" s="475"/>
      <c r="K461" s="475"/>
      <c r="L461" s="475"/>
      <c r="M461" s="475"/>
      <c r="N461" s="477"/>
    </row>
    <row r="462" spans="1:14" ht="22.5" x14ac:dyDescent="0.2">
      <c r="A462" s="239" t="s">
        <v>504</v>
      </c>
      <c r="B462" s="240" t="s">
        <v>760</v>
      </c>
      <c r="C462" s="478" t="s">
        <v>761</v>
      </c>
      <c r="D462" s="478"/>
      <c r="E462" s="478"/>
      <c r="F462" s="241" t="s">
        <v>416</v>
      </c>
      <c r="G462" s="241"/>
      <c r="H462" s="241"/>
      <c r="I462" s="241" t="s">
        <v>762</v>
      </c>
      <c r="J462" s="242">
        <v>3152.44</v>
      </c>
      <c r="K462" s="241"/>
      <c r="L462" s="242">
        <v>781.17</v>
      </c>
      <c r="M462" s="241" t="s">
        <v>477</v>
      </c>
      <c r="N462" s="243">
        <v>3961</v>
      </c>
    </row>
    <row r="463" spans="1:14" x14ac:dyDescent="0.2">
      <c r="A463" s="252"/>
      <c r="B463" s="253"/>
      <c r="C463" s="218" t="s">
        <v>749</v>
      </c>
      <c r="D463" s="277"/>
      <c r="E463" s="277"/>
      <c r="F463" s="254"/>
      <c r="G463" s="254"/>
      <c r="H463" s="254"/>
      <c r="I463" s="254"/>
      <c r="J463" s="278"/>
      <c r="K463" s="254"/>
      <c r="L463" s="278"/>
      <c r="M463" s="279"/>
      <c r="N463" s="280"/>
    </row>
    <row r="464" spans="1:14" ht="22.5" x14ac:dyDescent="0.2">
      <c r="A464" s="239" t="s">
        <v>505</v>
      </c>
      <c r="B464" s="240" t="s">
        <v>763</v>
      </c>
      <c r="C464" s="478" t="s">
        <v>764</v>
      </c>
      <c r="D464" s="478"/>
      <c r="E464" s="478"/>
      <c r="F464" s="241" t="s">
        <v>398</v>
      </c>
      <c r="G464" s="241"/>
      <c r="H464" s="241"/>
      <c r="I464" s="241" t="s">
        <v>765</v>
      </c>
      <c r="J464" s="242">
        <v>575.27</v>
      </c>
      <c r="K464" s="241"/>
      <c r="L464" s="242">
        <v>71.680000000000007</v>
      </c>
      <c r="M464" s="241" t="s">
        <v>477</v>
      </c>
      <c r="N464" s="243">
        <v>363</v>
      </c>
    </row>
    <row r="465" spans="1:14" x14ac:dyDescent="0.2">
      <c r="A465" s="252"/>
      <c r="B465" s="253"/>
      <c r="C465" s="218" t="s">
        <v>749</v>
      </c>
      <c r="D465" s="277"/>
      <c r="E465" s="277"/>
      <c r="F465" s="254"/>
      <c r="G465" s="254"/>
      <c r="H465" s="254"/>
      <c r="I465" s="254"/>
      <c r="J465" s="278"/>
      <c r="K465" s="254"/>
      <c r="L465" s="278"/>
      <c r="M465" s="279"/>
      <c r="N465" s="280"/>
    </row>
    <row r="466" spans="1:14" ht="22.5" x14ac:dyDescent="0.2">
      <c r="A466" s="239" t="s">
        <v>506</v>
      </c>
      <c r="B466" s="240" t="s">
        <v>766</v>
      </c>
      <c r="C466" s="478" t="s">
        <v>767</v>
      </c>
      <c r="D466" s="478"/>
      <c r="E466" s="478"/>
      <c r="F466" s="241" t="s">
        <v>398</v>
      </c>
      <c r="G466" s="241"/>
      <c r="H466" s="241"/>
      <c r="I466" s="241" t="s">
        <v>733</v>
      </c>
      <c r="J466" s="242">
        <v>6.33</v>
      </c>
      <c r="K466" s="241"/>
      <c r="L466" s="242">
        <v>22.53</v>
      </c>
      <c r="M466" s="241" t="s">
        <v>477</v>
      </c>
      <c r="N466" s="243">
        <v>114</v>
      </c>
    </row>
    <row r="467" spans="1:14" x14ac:dyDescent="0.2">
      <c r="A467" s="252"/>
      <c r="B467" s="253"/>
      <c r="C467" s="218" t="s">
        <v>749</v>
      </c>
      <c r="D467" s="277"/>
      <c r="E467" s="277"/>
      <c r="F467" s="254"/>
      <c r="G467" s="254"/>
      <c r="H467" s="254"/>
      <c r="I467" s="254"/>
      <c r="J467" s="278"/>
      <c r="K467" s="254"/>
      <c r="L467" s="278"/>
      <c r="M467" s="279"/>
      <c r="N467" s="280"/>
    </row>
    <row r="468" spans="1:14" x14ac:dyDescent="0.2">
      <c r="A468" s="479" t="s">
        <v>768</v>
      </c>
      <c r="B468" s="480"/>
      <c r="C468" s="480"/>
      <c r="D468" s="480"/>
      <c r="E468" s="480"/>
      <c r="F468" s="480"/>
      <c r="G468" s="480"/>
      <c r="H468" s="480"/>
      <c r="I468" s="480"/>
      <c r="J468" s="480"/>
      <c r="K468" s="480"/>
      <c r="L468" s="480"/>
      <c r="M468" s="480"/>
      <c r="N468" s="481"/>
    </row>
    <row r="469" spans="1:14" ht="22.5" x14ac:dyDescent="0.2">
      <c r="A469" s="239" t="s">
        <v>385</v>
      </c>
      <c r="B469" s="240" t="s">
        <v>769</v>
      </c>
      <c r="C469" s="478" t="s">
        <v>770</v>
      </c>
      <c r="D469" s="478"/>
      <c r="E469" s="478"/>
      <c r="F469" s="241" t="s">
        <v>359</v>
      </c>
      <c r="G469" s="241"/>
      <c r="H469" s="241"/>
      <c r="I469" s="241" t="s">
        <v>771</v>
      </c>
      <c r="J469" s="242">
        <v>56509</v>
      </c>
      <c r="K469" s="241"/>
      <c r="L469" s="242">
        <v>39976.730000000003</v>
      </c>
      <c r="M469" s="241" t="s">
        <v>477</v>
      </c>
      <c r="N469" s="243">
        <v>202682</v>
      </c>
    </row>
    <row r="470" spans="1:14" x14ac:dyDescent="0.2">
      <c r="A470" s="252"/>
      <c r="B470" s="253"/>
      <c r="C470" s="218" t="s">
        <v>749</v>
      </c>
      <c r="D470" s="277"/>
      <c r="E470" s="277"/>
      <c r="F470" s="254"/>
      <c r="G470" s="254"/>
      <c r="H470" s="254"/>
      <c r="I470" s="254"/>
      <c r="J470" s="278"/>
      <c r="K470" s="254"/>
      <c r="L470" s="278"/>
      <c r="M470" s="279"/>
      <c r="N470" s="280"/>
    </row>
    <row r="471" spans="1:14" ht="22.5" x14ac:dyDescent="0.2">
      <c r="A471" s="239" t="s">
        <v>507</v>
      </c>
      <c r="B471" s="240" t="s">
        <v>772</v>
      </c>
      <c r="C471" s="478" t="s">
        <v>690</v>
      </c>
      <c r="D471" s="478"/>
      <c r="E471" s="478"/>
      <c r="F471" s="241" t="s">
        <v>359</v>
      </c>
      <c r="G471" s="241"/>
      <c r="H471" s="241"/>
      <c r="I471" s="241" t="s">
        <v>773</v>
      </c>
      <c r="J471" s="242">
        <v>11762.73</v>
      </c>
      <c r="K471" s="241"/>
      <c r="L471" s="242">
        <v>3318.15</v>
      </c>
      <c r="M471" s="241" t="s">
        <v>477</v>
      </c>
      <c r="N471" s="243">
        <v>16823</v>
      </c>
    </row>
    <row r="472" spans="1:14" x14ac:dyDescent="0.2">
      <c r="A472" s="252"/>
      <c r="B472" s="253"/>
      <c r="C472" s="218" t="s">
        <v>749</v>
      </c>
      <c r="D472" s="277"/>
      <c r="E472" s="277"/>
      <c r="F472" s="254"/>
      <c r="G472" s="254"/>
      <c r="H472" s="254"/>
      <c r="I472" s="254"/>
      <c r="J472" s="278"/>
      <c r="K472" s="254"/>
      <c r="L472" s="278"/>
      <c r="M472" s="279"/>
      <c r="N472" s="280"/>
    </row>
    <row r="473" spans="1:14" x14ac:dyDescent="0.2">
      <c r="A473" s="239" t="s">
        <v>508</v>
      </c>
      <c r="B473" s="240"/>
      <c r="C473" s="478" t="s">
        <v>774</v>
      </c>
      <c r="D473" s="478"/>
      <c r="E473" s="478"/>
      <c r="F473" s="241" t="s">
        <v>357</v>
      </c>
      <c r="G473" s="241"/>
      <c r="H473" s="241"/>
      <c r="I473" s="241" t="s">
        <v>775</v>
      </c>
      <c r="J473" s="242"/>
      <c r="K473" s="241"/>
      <c r="L473" s="242"/>
      <c r="M473" s="241" t="s">
        <v>477</v>
      </c>
      <c r="N473" s="243"/>
    </row>
    <row r="474" spans="1:14" x14ac:dyDescent="0.2">
      <c r="A474" s="252"/>
      <c r="B474" s="253"/>
      <c r="C474" s="218" t="s">
        <v>749</v>
      </c>
      <c r="D474" s="277"/>
      <c r="E474" s="277"/>
      <c r="F474" s="254"/>
      <c r="G474" s="254"/>
      <c r="H474" s="254"/>
      <c r="I474" s="254"/>
      <c r="J474" s="278"/>
      <c r="K474" s="254"/>
      <c r="L474" s="278"/>
      <c r="M474" s="279"/>
      <c r="N474" s="280"/>
    </row>
    <row r="475" spans="1:14" ht="22.5" x14ac:dyDescent="0.2">
      <c r="A475" s="239" t="s">
        <v>509</v>
      </c>
      <c r="B475" s="240" t="s">
        <v>776</v>
      </c>
      <c r="C475" s="478" t="s">
        <v>777</v>
      </c>
      <c r="D475" s="478"/>
      <c r="E475" s="478"/>
      <c r="F475" s="241" t="s">
        <v>398</v>
      </c>
      <c r="G475" s="241"/>
      <c r="H475" s="241"/>
      <c r="I475" s="241" t="s">
        <v>775</v>
      </c>
      <c r="J475" s="242">
        <v>32.31</v>
      </c>
      <c r="K475" s="241"/>
      <c r="L475" s="242">
        <v>1725.35</v>
      </c>
      <c r="M475" s="241" t="s">
        <v>477</v>
      </c>
      <c r="N475" s="243">
        <v>8748</v>
      </c>
    </row>
    <row r="476" spans="1:14" x14ac:dyDescent="0.2">
      <c r="A476" s="252"/>
      <c r="B476" s="253"/>
      <c r="C476" s="218" t="s">
        <v>749</v>
      </c>
      <c r="D476" s="277"/>
      <c r="E476" s="277"/>
      <c r="F476" s="254"/>
      <c r="G476" s="254"/>
      <c r="H476" s="254"/>
      <c r="I476" s="254"/>
      <c r="J476" s="278"/>
      <c r="K476" s="254"/>
      <c r="L476" s="278"/>
      <c r="M476" s="279"/>
      <c r="N476" s="280"/>
    </row>
    <row r="477" spans="1:14" ht="22.5" x14ac:dyDescent="0.2">
      <c r="A477" s="239" t="s">
        <v>510</v>
      </c>
      <c r="B477" s="240" t="s">
        <v>778</v>
      </c>
      <c r="C477" s="478" t="s">
        <v>779</v>
      </c>
      <c r="D477" s="478"/>
      <c r="E477" s="478"/>
      <c r="F477" s="241" t="s">
        <v>398</v>
      </c>
      <c r="G477" s="241"/>
      <c r="H477" s="241"/>
      <c r="I477" s="241" t="s">
        <v>775</v>
      </c>
      <c r="J477" s="242">
        <v>30.51</v>
      </c>
      <c r="K477" s="241"/>
      <c r="L477" s="242">
        <v>1629.23</v>
      </c>
      <c r="M477" s="241" t="s">
        <v>477</v>
      </c>
      <c r="N477" s="243">
        <v>8260</v>
      </c>
    </row>
    <row r="478" spans="1:14" x14ac:dyDescent="0.2">
      <c r="A478" s="252"/>
      <c r="B478" s="253"/>
      <c r="C478" s="218" t="s">
        <v>749</v>
      </c>
      <c r="D478" s="277"/>
      <c r="E478" s="277"/>
      <c r="F478" s="254"/>
      <c r="G478" s="254"/>
      <c r="H478" s="254"/>
      <c r="I478" s="254"/>
      <c r="J478" s="278"/>
      <c r="K478" s="254"/>
      <c r="L478" s="278"/>
      <c r="M478" s="279"/>
      <c r="N478" s="280"/>
    </row>
    <row r="479" spans="1:14" ht="22.5" x14ac:dyDescent="0.2">
      <c r="A479" s="239" t="s">
        <v>511</v>
      </c>
      <c r="B479" s="240" t="s">
        <v>780</v>
      </c>
      <c r="C479" s="478" t="s">
        <v>781</v>
      </c>
      <c r="D479" s="478"/>
      <c r="E479" s="478"/>
      <c r="F479" s="241" t="s">
        <v>398</v>
      </c>
      <c r="G479" s="241"/>
      <c r="H479" s="241"/>
      <c r="I479" s="241" t="s">
        <v>775</v>
      </c>
      <c r="J479" s="242">
        <v>74.209999999999994</v>
      </c>
      <c r="K479" s="241"/>
      <c r="L479" s="242">
        <v>3962.81</v>
      </c>
      <c r="M479" s="241" t="s">
        <v>477</v>
      </c>
      <c r="N479" s="243">
        <v>20091</v>
      </c>
    </row>
    <row r="480" spans="1:14" x14ac:dyDescent="0.2">
      <c r="A480" s="252"/>
      <c r="B480" s="253"/>
      <c r="C480" s="218" t="s">
        <v>749</v>
      </c>
      <c r="D480" s="277"/>
      <c r="E480" s="277"/>
      <c r="F480" s="254"/>
      <c r="G480" s="254"/>
      <c r="H480" s="254"/>
      <c r="I480" s="254"/>
      <c r="J480" s="278"/>
      <c r="K480" s="254"/>
      <c r="L480" s="278"/>
      <c r="M480" s="279"/>
      <c r="N480" s="280"/>
    </row>
    <row r="481" spans="1:14" ht="22.5" x14ac:dyDescent="0.2">
      <c r="A481" s="239" t="s">
        <v>512</v>
      </c>
      <c r="B481" s="240" t="s">
        <v>782</v>
      </c>
      <c r="C481" s="478" t="s">
        <v>783</v>
      </c>
      <c r="D481" s="478"/>
      <c r="E481" s="478"/>
      <c r="F481" s="241" t="s">
        <v>398</v>
      </c>
      <c r="G481" s="241"/>
      <c r="H481" s="241"/>
      <c r="I481" s="241" t="s">
        <v>775</v>
      </c>
      <c r="J481" s="242">
        <v>23.99</v>
      </c>
      <c r="K481" s="241"/>
      <c r="L481" s="242">
        <v>1281.07</v>
      </c>
      <c r="M481" s="241" t="s">
        <v>477</v>
      </c>
      <c r="N481" s="243">
        <v>6495</v>
      </c>
    </row>
    <row r="482" spans="1:14" x14ac:dyDescent="0.2">
      <c r="A482" s="252"/>
      <c r="B482" s="253"/>
      <c r="C482" s="218" t="s">
        <v>749</v>
      </c>
      <c r="D482" s="277"/>
      <c r="E482" s="277"/>
      <c r="F482" s="254"/>
      <c r="G482" s="254"/>
      <c r="H482" s="254"/>
      <c r="I482" s="254"/>
      <c r="J482" s="278"/>
      <c r="K482" s="254"/>
      <c r="L482" s="278"/>
      <c r="M482" s="279"/>
      <c r="N482" s="280"/>
    </row>
    <row r="483" spans="1:14" ht="22.5" x14ac:dyDescent="0.2">
      <c r="A483" s="239" t="s">
        <v>784</v>
      </c>
      <c r="B483" s="240" t="s">
        <v>785</v>
      </c>
      <c r="C483" s="478" t="s">
        <v>786</v>
      </c>
      <c r="D483" s="478"/>
      <c r="E483" s="478"/>
      <c r="F483" s="241" t="s">
        <v>398</v>
      </c>
      <c r="G483" s="241"/>
      <c r="H483" s="241"/>
      <c r="I483" s="241" t="s">
        <v>775</v>
      </c>
      <c r="J483" s="242">
        <v>10.71</v>
      </c>
      <c r="K483" s="241"/>
      <c r="L483" s="242">
        <v>571.91</v>
      </c>
      <c r="M483" s="241" t="s">
        <v>477</v>
      </c>
      <c r="N483" s="243">
        <v>2900</v>
      </c>
    </row>
    <row r="484" spans="1:14" x14ac:dyDescent="0.2">
      <c r="A484" s="252"/>
      <c r="B484" s="253"/>
      <c r="C484" s="218" t="s">
        <v>749</v>
      </c>
      <c r="D484" s="277"/>
      <c r="E484" s="277"/>
      <c r="F484" s="254"/>
      <c r="G484" s="254"/>
      <c r="H484" s="254"/>
      <c r="I484" s="254"/>
      <c r="J484" s="278"/>
      <c r="K484" s="254"/>
      <c r="L484" s="278"/>
      <c r="M484" s="279"/>
      <c r="N484" s="280"/>
    </row>
    <row r="485" spans="1:14" ht="45" x14ac:dyDescent="0.2">
      <c r="A485" s="239" t="s">
        <v>787</v>
      </c>
      <c r="B485" s="240" t="s">
        <v>788</v>
      </c>
      <c r="C485" s="478" t="s">
        <v>789</v>
      </c>
      <c r="D485" s="478"/>
      <c r="E485" s="478"/>
      <c r="F485" s="241" t="s">
        <v>398</v>
      </c>
      <c r="G485" s="241"/>
      <c r="H485" s="241"/>
      <c r="I485" s="241" t="s">
        <v>790</v>
      </c>
      <c r="J485" s="242">
        <v>110.4</v>
      </c>
      <c r="K485" s="241" t="s">
        <v>753</v>
      </c>
      <c r="L485" s="242">
        <v>2888.73</v>
      </c>
      <c r="M485" s="241" t="s">
        <v>477</v>
      </c>
      <c r="N485" s="243">
        <v>14646</v>
      </c>
    </row>
    <row r="486" spans="1:14" x14ac:dyDescent="0.2">
      <c r="A486" s="252"/>
      <c r="B486" s="253"/>
      <c r="C486" s="218" t="s">
        <v>749</v>
      </c>
      <c r="D486" s="277"/>
      <c r="E486" s="277"/>
      <c r="F486" s="254"/>
      <c r="G486" s="254"/>
      <c r="H486" s="254"/>
      <c r="I486" s="254"/>
      <c r="J486" s="278"/>
      <c r="K486" s="254"/>
      <c r="L486" s="278"/>
      <c r="M486" s="279"/>
      <c r="N486" s="280"/>
    </row>
    <row r="487" spans="1:14" x14ac:dyDescent="0.2">
      <c r="A487" s="281"/>
      <c r="B487" s="286"/>
      <c r="C487" s="475" t="s">
        <v>791</v>
      </c>
      <c r="D487" s="475"/>
      <c r="E487" s="475"/>
      <c r="F487" s="475"/>
      <c r="G487" s="475"/>
      <c r="H487" s="475"/>
      <c r="I487" s="475"/>
      <c r="J487" s="475"/>
      <c r="K487" s="475"/>
      <c r="L487" s="475"/>
      <c r="M487" s="475"/>
      <c r="N487" s="477"/>
    </row>
    <row r="488" spans="1:14" x14ac:dyDescent="0.2">
      <c r="A488" s="276"/>
      <c r="B488" s="245"/>
      <c r="C488" s="475" t="s">
        <v>755</v>
      </c>
      <c r="D488" s="475"/>
      <c r="E488" s="475"/>
      <c r="F488" s="475"/>
      <c r="G488" s="475"/>
      <c r="H488" s="475"/>
      <c r="I488" s="475"/>
      <c r="J488" s="475"/>
      <c r="K488" s="475"/>
      <c r="L488" s="475"/>
      <c r="M488" s="475"/>
      <c r="N488" s="477"/>
    </row>
    <row r="489" spans="1:14" x14ac:dyDescent="0.2">
      <c r="A489" s="276"/>
      <c r="B489" s="245"/>
      <c r="C489" s="475" t="s">
        <v>756</v>
      </c>
      <c r="D489" s="475"/>
      <c r="E489" s="475"/>
      <c r="F489" s="475"/>
      <c r="G489" s="475"/>
      <c r="H489" s="475"/>
      <c r="I489" s="475"/>
      <c r="J489" s="475"/>
      <c r="K489" s="475"/>
      <c r="L489" s="475"/>
      <c r="M489" s="475"/>
      <c r="N489" s="477"/>
    </row>
    <row r="490" spans="1:14" ht="45" x14ac:dyDescent="0.2">
      <c r="A490" s="239" t="s">
        <v>792</v>
      </c>
      <c r="B490" s="240" t="s">
        <v>788</v>
      </c>
      <c r="C490" s="478" t="s">
        <v>793</v>
      </c>
      <c r="D490" s="478"/>
      <c r="E490" s="478"/>
      <c r="F490" s="241" t="s">
        <v>398</v>
      </c>
      <c r="G490" s="241"/>
      <c r="H490" s="241"/>
      <c r="I490" s="241" t="s">
        <v>794</v>
      </c>
      <c r="J490" s="242">
        <v>110.4</v>
      </c>
      <c r="K490" s="241" t="s">
        <v>753</v>
      </c>
      <c r="L490" s="242">
        <v>23109.81</v>
      </c>
      <c r="M490" s="241" t="s">
        <v>477</v>
      </c>
      <c r="N490" s="243">
        <v>117167</v>
      </c>
    </row>
    <row r="491" spans="1:14" x14ac:dyDescent="0.2">
      <c r="A491" s="252"/>
      <c r="B491" s="253"/>
      <c r="C491" s="218" t="s">
        <v>749</v>
      </c>
      <c r="D491" s="277"/>
      <c r="E491" s="277"/>
      <c r="F491" s="254"/>
      <c r="G491" s="254"/>
      <c r="H491" s="254"/>
      <c r="I491" s="254"/>
      <c r="J491" s="278"/>
      <c r="K491" s="254"/>
      <c r="L491" s="278"/>
      <c r="M491" s="279"/>
      <c r="N491" s="280"/>
    </row>
    <row r="492" spans="1:14" x14ac:dyDescent="0.2">
      <c r="A492" s="281"/>
      <c r="B492" s="286"/>
      <c r="C492" s="475" t="s">
        <v>791</v>
      </c>
      <c r="D492" s="475"/>
      <c r="E492" s="475"/>
      <c r="F492" s="475"/>
      <c r="G492" s="475"/>
      <c r="H492" s="475"/>
      <c r="I492" s="475"/>
      <c r="J492" s="475"/>
      <c r="K492" s="475"/>
      <c r="L492" s="475"/>
      <c r="M492" s="475"/>
      <c r="N492" s="477"/>
    </row>
    <row r="493" spans="1:14" x14ac:dyDescent="0.2">
      <c r="A493" s="276"/>
      <c r="B493" s="245"/>
      <c r="C493" s="475" t="s">
        <v>755</v>
      </c>
      <c r="D493" s="475"/>
      <c r="E493" s="475"/>
      <c r="F493" s="475"/>
      <c r="G493" s="475"/>
      <c r="H493" s="475"/>
      <c r="I493" s="475"/>
      <c r="J493" s="475"/>
      <c r="K493" s="475"/>
      <c r="L493" s="475"/>
      <c r="M493" s="475"/>
      <c r="N493" s="477"/>
    </row>
    <row r="494" spans="1:14" x14ac:dyDescent="0.2">
      <c r="A494" s="276"/>
      <c r="B494" s="245"/>
      <c r="C494" s="475" t="s">
        <v>756</v>
      </c>
      <c r="D494" s="475"/>
      <c r="E494" s="475"/>
      <c r="F494" s="475"/>
      <c r="G494" s="475"/>
      <c r="H494" s="475"/>
      <c r="I494" s="475"/>
      <c r="J494" s="475"/>
      <c r="K494" s="475"/>
      <c r="L494" s="475"/>
      <c r="M494" s="475"/>
      <c r="N494" s="477"/>
    </row>
    <row r="495" spans="1:14" ht="22.5" x14ac:dyDescent="0.2">
      <c r="A495" s="239" t="s">
        <v>795</v>
      </c>
      <c r="B495" s="240" t="s">
        <v>796</v>
      </c>
      <c r="C495" s="478" t="s">
        <v>797</v>
      </c>
      <c r="D495" s="478"/>
      <c r="E495" s="478"/>
      <c r="F495" s="241" t="s">
        <v>398</v>
      </c>
      <c r="G495" s="241"/>
      <c r="H495" s="241"/>
      <c r="I495" s="241" t="s">
        <v>775</v>
      </c>
      <c r="J495" s="242">
        <v>67.48</v>
      </c>
      <c r="K495" s="241"/>
      <c r="L495" s="242">
        <v>3603.43</v>
      </c>
      <c r="M495" s="241" t="s">
        <v>477</v>
      </c>
      <c r="N495" s="243">
        <v>18269</v>
      </c>
    </row>
    <row r="496" spans="1:14" x14ac:dyDescent="0.2">
      <c r="A496" s="252"/>
      <c r="B496" s="253"/>
      <c r="C496" s="218" t="s">
        <v>749</v>
      </c>
      <c r="D496" s="277"/>
      <c r="E496" s="277"/>
      <c r="F496" s="254"/>
      <c r="G496" s="254"/>
      <c r="H496" s="254"/>
      <c r="I496" s="254"/>
      <c r="J496" s="278"/>
      <c r="K496" s="254"/>
      <c r="L496" s="278"/>
      <c r="M496" s="279"/>
      <c r="N496" s="280"/>
    </row>
    <row r="497" spans="1:14" ht="22.5" x14ac:dyDescent="0.2">
      <c r="A497" s="239" t="s">
        <v>330</v>
      </c>
      <c r="B497" s="240" t="s">
        <v>798</v>
      </c>
      <c r="C497" s="478" t="s">
        <v>799</v>
      </c>
      <c r="D497" s="478"/>
      <c r="E497" s="478"/>
      <c r="F497" s="241" t="s">
        <v>398</v>
      </c>
      <c r="G497" s="241"/>
      <c r="H497" s="241"/>
      <c r="I497" s="241" t="s">
        <v>775</v>
      </c>
      <c r="J497" s="242">
        <v>16.489999999999998</v>
      </c>
      <c r="K497" s="241"/>
      <c r="L497" s="242">
        <v>880.57</v>
      </c>
      <c r="M497" s="241" t="s">
        <v>477</v>
      </c>
      <c r="N497" s="243">
        <v>4464</v>
      </c>
    </row>
    <row r="498" spans="1:14" x14ac:dyDescent="0.2">
      <c r="A498" s="252"/>
      <c r="B498" s="253"/>
      <c r="C498" s="218" t="s">
        <v>749</v>
      </c>
      <c r="D498" s="277"/>
      <c r="E498" s="277"/>
      <c r="F498" s="254"/>
      <c r="G498" s="254"/>
      <c r="H498" s="254"/>
      <c r="I498" s="254"/>
      <c r="J498" s="278"/>
      <c r="K498" s="254"/>
      <c r="L498" s="278"/>
      <c r="M498" s="279"/>
      <c r="N498" s="280"/>
    </row>
    <row r="499" spans="1:14" ht="56.25" x14ac:dyDescent="0.2">
      <c r="A499" s="239" t="s">
        <v>800</v>
      </c>
      <c r="B499" s="240" t="s">
        <v>801</v>
      </c>
      <c r="C499" s="478" t="s">
        <v>802</v>
      </c>
      <c r="D499" s="478"/>
      <c r="E499" s="478"/>
      <c r="F499" s="241" t="s">
        <v>398</v>
      </c>
      <c r="G499" s="241"/>
      <c r="H499" s="241"/>
      <c r="I499" s="241" t="s">
        <v>775</v>
      </c>
      <c r="J499" s="242">
        <v>241.98</v>
      </c>
      <c r="K499" s="241" t="s">
        <v>753</v>
      </c>
      <c r="L499" s="242">
        <v>13567.82</v>
      </c>
      <c r="M499" s="241" t="s">
        <v>477</v>
      </c>
      <c r="N499" s="243">
        <v>68789</v>
      </c>
    </row>
    <row r="500" spans="1:14" x14ac:dyDescent="0.2">
      <c r="A500" s="252"/>
      <c r="B500" s="253"/>
      <c r="C500" s="218" t="s">
        <v>749</v>
      </c>
      <c r="D500" s="277"/>
      <c r="E500" s="277"/>
      <c r="F500" s="254"/>
      <c r="G500" s="254"/>
      <c r="H500" s="254"/>
      <c r="I500" s="254"/>
      <c r="J500" s="278"/>
      <c r="K500" s="254"/>
      <c r="L500" s="278"/>
      <c r="M500" s="279"/>
      <c r="N500" s="280"/>
    </row>
    <row r="501" spans="1:14" x14ac:dyDescent="0.2">
      <c r="A501" s="281"/>
      <c r="B501" s="286"/>
      <c r="C501" s="475" t="s">
        <v>803</v>
      </c>
      <c r="D501" s="475"/>
      <c r="E501" s="475"/>
      <c r="F501" s="475"/>
      <c r="G501" s="475"/>
      <c r="H501" s="475"/>
      <c r="I501" s="475"/>
      <c r="J501" s="475"/>
      <c r="K501" s="475"/>
      <c r="L501" s="475"/>
      <c r="M501" s="475"/>
      <c r="N501" s="477"/>
    </row>
    <row r="502" spans="1:14" x14ac:dyDescent="0.2">
      <c r="A502" s="276"/>
      <c r="B502" s="245"/>
      <c r="C502" s="475" t="s">
        <v>755</v>
      </c>
      <c r="D502" s="475"/>
      <c r="E502" s="475"/>
      <c r="F502" s="475"/>
      <c r="G502" s="475"/>
      <c r="H502" s="475"/>
      <c r="I502" s="475"/>
      <c r="J502" s="475"/>
      <c r="K502" s="475"/>
      <c r="L502" s="475"/>
      <c r="M502" s="475"/>
      <c r="N502" s="477"/>
    </row>
    <row r="503" spans="1:14" x14ac:dyDescent="0.2">
      <c r="A503" s="276"/>
      <c r="B503" s="245"/>
      <c r="C503" s="475" t="s">
        <v>756</v>
      </c>
      <c r="D503" s="475"/>
      <c r="E503" s="475"/>
      <c r="F503" s="475"/>
      <c r="G503" s="475"/>
      <c r="H503" s="475"/>
      <c r="I503" s="475"/>
      <c r="J503" s="475"/>
      <c r="K503" s="475"/>
      <c r="L503" s="475"/>
      <c r="M503" s="475"/>
      <c r="N503" s="477"/>
    </row>
    <row r="504" spans="1:14" x14ac:dyDescent="0.2">
      <c r="A504" s="239" t="s">
        <v>431</v>
      </c>
      <c r="B504" s="240"/>
      <c r="C504" s="478" t="s">
        <v>804</v>
      </c>
      <c r="D504" s="478"/>
      <c r="E504" s="478"/>
      <c r="F504" s="241" t="s">
        <v>357</v>
      </c>
      <c r="G504" s="241"/>
      <c r="H504" s="241"/>
      <c r="I504" s="241" t="s">
        <v>461</v>
      </c>
      <c r="J504" s="242"/>
      <c r="K504" s="241"/>
      <c r="L504" s="242"/>
      <c r="M504" s="241" t="s">
        <v>477</v>
      </c>
      <c r="N504" s="243"/>
    </row>
    <row r="505" spans="1:14" x14ac:dyDescent="0.2">
      <c r="A505" s="252"/>
      <c r="B505" s="253"/>
      <c r="C505" s="218" t="s">
        <v>749</v>
      </c>
      <c r="D505" s="277"/>
      <c r="E505" s="277"/>
      <c r="F505" s="254"/>
      <c r="G505" s="254"/>
      <c r="H505" s="254"/>
      <c r="I505" s="254"/>
      <c r="J505" s="278"/>
      <c r="K505" s="254"/>
      <c r="L505" s="278"/>
      <c r="M505" s="279"/>
      <c r="N505" s="280"/>
    </row>
    <row r="506" spans="1:14" ht="22.5" x14ac:dyDescent="0.2">
      <c r="A506" s="239" t="s">
        <v>805</v>
      </c>
      <c r="B506" s="240" t="s">
        <v>806</v>
      </c>
      <c r="C506" s="478" t="s">
        <v>807</v>
      </c>
      <c r="D506" s="478"/>
      <c r="E506" s="478"/>
      <c r="F506" s="241" t="s">
        <v>398</v>
      </c>
      <c r="G506" s="241"/>
      <c r="H506" s="241"/>
      <c r="I506" s="241" t="s">
        <v>461</v>
      </c>
      <c r="J506" s="242">
        <v>49.39</v>
      </c>
      <c r="K506" s="241"/>
      <c r="L506" s="242">
        <v>263.74</v>
      </c>
      <c r="M506" s="241" t="s">
        <v>477</v>
      </c>
      <c r="N506" s="243">
        <v>1337</v>
      </c>
    </row>
    <row r="507" spans="1:14" x14ac:dyDescent="0.2">
      <c r="A507" s="252"/>
      <c r="B507" s="253"/>
      <c r="C507" s="218" t="s">
        <v>749</v>
      </c>
      <c r="D507" s="277"/>
      <c r="E507" s="277"/>
      <c r="F507" s="254"/>
      <c r="G507" s="254"/>
      <c r="H507" s="254"/>
      <c r="I507" s="254"/>
      <c r="J507" s="278"/>
      <c r="K507" s="254"/>
      <c r="L507" s="278"/>
      <c r="M507" s="279"/>
      <c r="N507" s="280"/>
    </row>
    <row r="508" spans="1:14" ht="45" x14ac:dyDescent="0.2">
      <c r="A508" s="239" t="s">
        <v>808</v>
      </c>
      <c r="B508" s="240" t="s">
        <v>788</v>
      </c>
      <c r="C508" s="478" t="s">
        <v>809</v>
      </c>
      <c r="D508" s="478"/>
      <c r="E508" s="478"/>
      <c r="F508" s="241" t="s">
        <v>398</v>
      </c>
      <c r="G508" s="241"/>
      <c r="H508" s="241"/>
      <c r="I508" s="241" t="s">
        <v>810</v>
      </c>
      <c r="J508" s="242">
        <v>110.4</v>
      </c>
      <c r="K508" s="241" t="s">
        <v>753</v>
      </c>
      <c r="L508" s="242">
        <v>1857.04</v>
      </c>
      <c r="M508" s="241" t="s">
        <v>477</v>
      </c>
      <c r="N508" s="243">
        <v>9415</v>
      </c>
    </row>
    <row r="509" spans="1:14" x14ac:dyDescent="0.2">
      <c r="A509" s="252"/>
      <c r="B509" s="253"/>
      <c r="C509" s="218" t="s">
        <v>749</v>
      </c>
      <c r="D509" s="277"/>
      <c r="E509" s="277"/>
      <c r="F509" s="254"/>
      <c r="G509" s="254"/>
      <c r="H509" s="254"/>
      <c r="I509" s="254"/>
      <c r="J509" s="278"/>
      <c r="K509" s="254"/>
      <c r="L509" s="278"/>
      <c r="M509" s="279"/>
      <c r="N509" s="280"/>
    </row>
    <row r="510" spans="1:14" x14ac:dyDescent="0.2">
      <c r="A510" s="281"/>
      <c r="B510" s="286"/>
      <c r="C510" s="475" t="s">
        <v>791</v>
      </c>
      <c r="D510" s="475"/>
      <c r="E510" s="475"/>
      <c r="F510" s="475"/>
      <c r="G510" s="475"/>
      <c r="H510" s="475"/>
      <c r="I510" s="475"/>
      <c r="J510" s="475"/>
      <c r="K510" s="475"/>
      <c r="L510" s="475"/>
      <c r="M510" s="475"/>
      <c r="N510" s="477"/>
    </row>
    <row r="511" spans="1:14" x14ac:dyDescent="0.2">
      <c r="A511" s="276"/>
      <c r="B511" s="245"/>
      <c r="C511" s="475" t="s">
        <v>755</v>
      </c>
      <c r="D511" s="475"/>
      <c r="E511" s="475"/>
      <c r="F511" s="475"/>
      <c r="G511" s="475"/>
      <c r="H511" s="475"/>
      <c r="I511" s="475"/>
      <c r="J511" s="475"/>
      <c r="K511" s="475"/>
      <c r="L511" s="475"/>
      <c r="M511" s="475"/>
      <c r="N511" s="477"/>
    </row>
    <row r="512" spans="1:14" x14ac:dyDescent="0.2">
      <c r="A512" s="276"/>
      <c r="B512" s="245"/>
      <c r="C512" s="475" t="s">
        <v>756</v>
      </c>
      <c r="D512" s="475"/>
      <c r="E512" s="475"/>
      <c r="F512" s="475"/>
      <c r="G512" s="475"/>
      <c r="H512" s="475"/>
      <c r="I512" s="475"/>
      <c r="J512" s="475"/>
      <c r="K512" s="475"/>
      <c r="L512" s="475"/>
      <c r="M512" s="475"/>
      <c r="N512" s="477"/>
    </row>
    <row r="513" spans="1:14" ht="22.5" x14ac:dyDescent="0.2">
      <c r="A513" s="239" t="s">
        <v>811</v>
      </c>
      <c r="B513" s="240" t="s">
        <v>812</v>
      </c>
      <c r="C513" s="478" t="s">
        <v>813</v>
      </c>
      <c r="D513" s="478"/>
      <c r="E513" s="478"/>
      <c r="F513" s="241" t="s">
        <v>398</v>
      </c>
      <c r="G513" s="241"/>
      <c r="H513" s="241"/>
      <c r="I513" s="241" t="s">
        <v>461</v>
      </c>
      <c r="J513" s="242">
        <v>23.66</v>
      </c>
      <c r="K513" s="241"/>
      <c r="L513" s="242">
        <v>126.34</v>
      </c>
      <c r="M513" s="241" t="s">
        <v>477</v>
      </c>
      <c r="N513" s="243">
        <v>641</v>
      </c>
    </row>
    <row r="514" spans="1:14" x14ac:dyDescent="0.2">
      <c r="A514" s="252"/>
      <c r="B514" s="253"/>
      <c r="C514" s="218" t="s">
        <v>749</v>
      </c>
      <c r="D514" s="277"/>
      <c r="E514" s="277"/>
      <c r="F514" s="254"/>
      <c r="G514" s="254"/>
      <c r="H514" s="254"/>
      <c r="I514" s="254"/>
      <c r="J514" s="278"/>
      <c r="K514" s="254"/>
      <c r="L514" s="278"/>
      <c r="M514" s="279"/>
      <c r="N514" s="280"/>
    </row>
    <row r="515" spans="1:14" ht="56.25" x14ac:dyDescent="0.2">
      <c r="A515" s="239" t="s">
        <v>814</v>
      </c>
      <c r="B515" s="240" t="s">
        <v>801</v>
      </c>
      <c r="C515" s="478" t="s">
        <v>815</v>
      </c>
      <c r="D515" s="478"/>
      <c r="E515" s="478"/>
      <c r="F515" s="241" t="s">
        <v>398</v>
      </c>
      <c r="G515" s="241"/>
      <c r="H515" s="241"/>
      <c r="I515" s="241" t="s">
        <v>461</v>
      </c>
      <c r="J515" s="242">
        <v>249.9</v>
      </c>
      <c r="K515" s="241" t="s">
        <v>753</v>
      </c>
      <c r="L515" s="242">
        <v>1401.19</v>
      </c>
      <c r="M515" s="241" t="s">
        <v>477</v>
      </c>
      <c r="N515" s="243">
        <v>7104</v>
      </c>
    </row>
    <row r="516" spans="1:14" x14ac:dyDescent="0.2">
      <c r="A516" s="252"/>
      <c r="B516" s="253"/>
      <c r="C516" s="218" t="s">
        <v>749</v>
      </c>
      <c r="D516" s="277"/>
      <c r="E516" s="277"/>
      <c r="F516" s="254"/>
      <c r="G516" s="254"/>
      <c r="H516" s="254"/>
      <c r="I516" s="254"/>
      <c r="J516" s="278"/>
      <c r="K516" s="254"/>
      <c r="L516" s="278"/>
      <c r="M516" s="279"/>
      <c r="N516" s="280"/>
    </row>
    <row r="517" spans="1:14" x14ac:dyDescent="0.2">
      <c r="A517" s="281"/>
      <c r="B517" s="286"/>
      <c r="C517" s="475" t="s">
        <v>816</v>
      </c>
      <c r="D517" s="475"/>
      <c r="E517" s="475"/>
      <c r="F517" s="475"/>
      <c r="G517" s="475"/>
      <c r="H517" s="475"/>
      <c r="I517" s="475"/>
      <c r="J517" s="475"/>
      <c r="K517" s="475"/>
      <c r="L517" s="475"/>
      <c r="M517" s="475"/>
      <c r="N517" s="477"/>
    </row>
    <row r="518" spans="1:14" x14ac:dyDescent="0.2">
      <c r="A518" s="276"/>
      <c r="B518" s="245"/>
      <c r="C518" s="475" t="s">
        <v>755</v>
      </c>
      <c r="D518" s="475"/>
      <c r="E518" s="475"/>
      <c r="F518" s="475"/>
      <c r="G518" s="475"/>
      <c r="H518" s="475"/>
      <c r="I518" s="475"/>
      <c r="J518" s="475"/>
      <c r="K518" s="475"/>
      <c r="L518" s="475"/>
      <c r="M518" s="475"/>
      <c r="N518" s="477"/>
    </row>
    <row r="519" spans="1:14" x14ac:dyDescent="0.2">
      <c r="A519" s="276"/>
      <c r="B519" s="245"/>
      <c r="C519" s="475" t="s">
        <v>756</v>
      </c>
      <c r="D519" s="475"/>
      <c r="E519" s="475"/>
      <c r="F519" s="475"/>
      <c r="G519" s="475"/>
      <c r="H519" s="475"/>
      <c r="I519" s="475"/>
      <c r="J519" s="475"/>
      <c r="K519" s="475"/>
      <c r="L519" s="475"/>
      <c r="M519" s="475"/>
      <c r="N519" s="477"/>
    </row>
    <row r="520" spans="1:14" x14ac:dyDescent="0.2">
      <c r="A520" s="239" t="s">
        <v>817</v>
      </c>
      <c r="B520" s="240"/>
      <c r="C520" s="478" t="s">
        <v>818</v>
      </c>
      <c r="D520" s="478"/>
      <c r="E520" s="478"/>
      <c r="F520" s="241" t="s">
        <v>357</v>
      </c>
      <c r="G520" s="241"/>
      <c r="H520" s="241"/>
      <c r="I520" s="241" t="s">
        <v>819</v>
      </c>
      <c r="J520" s="242"/>
      <c r="K520" s="241"/>
      <c r="L520" s="242"/>
      <c r="M520" s="241" t="s">
        <v>477</v>
      </c>
      <c r="N520" s="243"/>
    </row>
    <row r="521" spans="1:14" x14ac:dyDescent="0.2">
      <c r="A521" s="252"/>
      <c r="B521" s="253"/>
      <c r="C521" s="218" t="s">
        <v>749</v>
      </c>
      <c r="D521" s="277"/>
      <c r="E521" s="277"/>
      <c r="F521" s="254"/>
      <c r="G521" s="254"/>
      <c r="H521" s="254"/>
      <c r="I521" s="254"/>
      <c r="J521" s="278"/>
      <c r="K521" s="254"/>
      <c r="L521" s="278"/>
      <c r="M521" s="279"/>
      <c r="N521" s="280"/>
    </row>
    <row r="522" spans="1:14" ht="22.5" x14ac:dyDescent="0.2">
      <c r="A522" s="239" t="s">
        <v>820</v>
      </c>
      <c r="B522" s="240" t="s">
        <v>776</v>
      </c>
      <c r="C522" s="478" t="s">
        <v>777</v>
      </c>
      <c r="D522" s="478"/>
      <c r="E522" s="478"/>
      <c r="F522" s="241" t="s">
        <v>398</v>
      </c>
      <c r="G522" s="241"/>
      <c r="H522" s="241"/>
      <c r="I522" s="241" t="s">
        <v>819</v>
      </c>
      <c r="J522" s="242">
        <v>32.31</v>
      </c>
      <c r="K522" s="241"/>
      <c r="L522" s="242">
        <v>575.12</v>
      </c>
      <c r="M522" s="241" t="s">
        <v>477</v>
      </c>
      <c r="N522" s="243">
        <v>2916</v>
      </c>
    </row>
    <row r="523" spans="1:14" x14ac:dyDescent="0.2">
      <c r="A523" s="252"/>
      <c r="B523" s="253"/>
      <c r="C523" s="218" t="s">
        <v>749</v>
      </c>
      <c r="D523" s="277"/>
      <c r="E523" s="277"/>
      <c r="F523" s="254"/>
      <c r="G523" s="254"/>
      <c r="H523" s="254"/>
      <c r="I523" s="254"/>
      <c r="J523" s="278"/>
      <c r="K523" s="254"/>
      <c r="L523" s="278"/>
      <c r="M523" s="279"/>
      <c r="N523" s="280"/>
    </row>
    <row r="524" spans="1:14" ht="22.5" x14ac:dyDescent="0.2">
      <c r="A524" s="239" t="s">
        <v>331</v>
      </c>
      <c r="B524" s="240" t="s">
        <v>778</v>
      </c>
      <c r="C524" s="478" t="s">
        <v>779</v>
      </c>
      <c r="D524" s="478"/>
      <c r="E524" s="478"/>
      <c r="F524" s="241" t="s">
        <v>398</v>
      </c>
      <c r="G524" s="241"/>
      <c r="H524" s="241"/>
      <c r="I524" s="241" t="s">
        <v>819</v>
      </c>
      <c r="J524" s="242">
        <v>30.51</v>
      </c>
      <c r="K524" s="241"/>
      <c r="L524" s="242">
        <v>543.08000000000004</v>
      </c>
      <c r="M524" s="241" t="s">
        <v>477</v>
      </c>
      <c r="N524" s="243">
        <v>2753</v>
      </c>
    </row>
    <row r="525" spans="1:14" x14ac:dyDescent="0.2">
      <c r="A525" s="252"/>
      <c r="B525" s="253"/>
      <c r="C525" s="218" t="s">
        <v>749</v>
      </c>
      <c r="D525" s="277"/>
      <c r="E525" s="277"/>
      <c r="F525" s="254"/>
      <c r="G525" s="254"/>
      <c r="H525" s="254"/>
      <c r="I525" s="254"/>
      <c r="J525" s="278"/>
      <c r="K525" s="254"/>
      <c r="L525" s="278"/>
      <c r="M525" s="279"/>
      <c r="N525" s="280"/>
    </row>
    <row r="526" spans="1:14" ht="22.5" x14ac:dyDescent="0.2">
      <c r="A526" s="239" t="s">
        <v>821</v>
      </c>
      <c r="B526" s="240" t="s">
        <v>780</v>
      </c>
      <c r="C526" s="478" t="s">
        <v>781</v>
      </c>
      <c r="D526" s="478"/>
      <c r="E526" s="478"/>
      <c r="F526" s="241" t="s">
        <v>398</v>
      </c>
      <c r="G526" s="241"/>
      <c r="H526" s="241"/>
      <c r="I526" s="241" t="s">
        <v>819</v>
      </c>
      <c r="J526" s="242">
        <v>74.209999999999994</v>
      </c>
      <c r="K526" s="241"/>
      <c r="L526" s="242">
        <v>1320.94</v>
      </c>
      <c r="M526" s="241" t="s">
        <v>477</v>
      </c>
      <c r="N526" s="243">
        <v>6697</v>
      </c>
    </row>
    <row r="527" spans="1:14" x14ac:dyDescent="0.2">
      <c r="A527" s="252"/>
      <c r="B527" s="253"/>
      <c r="C527" s="218" t="s">
        <v>749</v>
      </c>
      <c r="D527" s="277"/>
      <c r="E527" s="277"/>
      <c r="F527" s="254"/>
      <c r="G527" s="254"/>
      <c r="H527" s="254"/>
      <c r="I527" s="254"/>
      <c r="J527" s="278"/>
      <c r="K527" s="254"/>
      <c r="L527" s="278"/>
      <c r="M527" s="279"/>
      <c r="N527" s="280"/>
    </row>
    <row r="528" spans="1:14" ht="22.5" x14ac:dyDescent="0.2">
      <c r="A528" s="239" t="s">
        <v>822</v>
      </c>
      <c r="B528" s="240" t="s">
        <v>782</v>
      </c>
      <c r="C528" s="478" t="s">
        <v>783</v>
      </c>
      <c r="D528" s="478"/>
      <c r="E528" s="478"/>
      <c r="F528" s="241" t="s">
        <v>398</v>
      </c>
      <c r="G528" s="241"/>
      <c r="H528" s="241"/>
      <c r="I528" s="241" t="s">
        <v>819</v>
      </c>
      <c r="J528" s="242">
        <v>23.99</v>
      </c>
      <c r="K528" s="241"/>
      <c r="L528" s="242">
        <v>427.02</v>
      </c>
      <c r="M528" s="241" t="s">
        <v>477</v>
      </c>
      <c r="N528" s="243">
        <v>2165</v>
      </c>
    </row>
    <row r="529" spans="1:14" x14ac:dyDescent="0.2">
      <c r="A529" s="252"/>
      <c r="B529" s="253"/>
      <c r="C529" s="218" t="s">
        <v>749</v>
      </c>
      <c r="D529" s="277"/>
      <c r="E529" s="277"/>
      <c r="F529" s="254"/>
      <c r="G529" s="254"/>
      <c r="H529" s="254"/>
      <c r="I529" s="254"/>
      <c r="J529" s="278"/>
      <c r="K529" s="254"/>
      <c r="L529" s="278"/>
      <c r="M529" s="279"/>
      <c r="N529" s="280"/>
    </row>
    <row r="530" spans="1:14" ht="22.5" x14ac:dyDescent="0.2">
      <c r="A530" s="239" t="s">
        <v>823</v>
      </c>
      <c r="B530" s="240" t="s">
        <v>785</v>
      </c>
      <c r="C530" s="478" t="s">
        <v>786</v>
      </c>
      <c r="D530" s="478"/>
      <c r="E530" s="478"/>
      <c r="F530" s="241" t="s">
        <v>398</v>
      </c>
      <c r="G530" s="241"/>
      <c r="H530" s="241"/>
      <c r="I530" s="241" t="s">
        <v>819</v>
      </c>
      <c r="J530" s="242">
        <v>10.71</v>
      </c>
      <c r="K530" s="241"/>
      <c r="L530" s="242">
        <v>190.64</v>
      </c>
      <c r="M530" s="241" t="s">
        <v>477</v>
      </c>
      <c r="N530" s="243">
        <v>967</v>
      </c>
    </row>
    <row r="531" spans="1:14" x14ac:dyDescent="0.2">
      <c r="A531" s="252"/>
      <c r="B531" s="253"/>
      <c r="C531" s="218" t="s">
        <v>749</v>
      </c>
      <c r="D531" s="277"/>
      <c r="E531" s="277"/>
      <c r="F531" s="254"/>
      <c r="G531" s="254"/>
      <c r="H531" s="254"/>
      <c r="I531" s="254"/>
      <c r="J531" s="278"/>
      <c r="K531" s="254"/>
      <c r="L531" s="278"/>
      <c r="M531" s="279"/>
      <c r="N531" s="280"/>
    </row>
    <row r="532" spans="1:14" ht="45" x14ac:dyDescent="0.2">
      <c r="A532" s="239" t="s">
        <v>824</v>
      </c>
      <c r="B532" s="240" t="s">
        <v>788</v>
      </c>
      <c r="C532" s="478" t="s">
        <v>809</v>
      </c>
      <c r="D532" s="478"/>
      <c r="E532" s="478"/>
      <c r="F532" s="241" t="s">
        <v>398</v>
      </c>
      <c r="G532" s="241"/>
      <c r="H532" s="241"/>
      <c r="I532" s="241" t="s">
        <v>819</v>
      </c>
      <c r="J532" s="242">
        <v>110.4</v>
      </c>
      <c r="K532" s="241" t="s">
        <v>753</v>
      </c>
      <c r="L532" s="242">
        <v>2063.38</v>
      </c>
      <c r="M532" s="241" t="s">
        <v>477</v>
      </c>
      <c r="N532" s="243">
        <v>10461</v>
      </c>
    </row>
    <row r="533" spans="1:14" x14ac:dyDescent="0.2">
      <c r="A533" s="252"/>
      <c r="B533" s="253"/>
      <c r="C533" s="218" t="s">
        <v>749</v>
      </c>
      <c r="D533" s="277"/>
      <c r="E533" s="277"/>
      <c r="F533" s="254"/>
      <c r="G533" s="254"/>
      <c r="H533" s="254"/>
      <c r="I533" s="254"/>
      <c r="J533" s="278"/>
      <c r="K533" s="254"/>
      <c r="L533" s="278"/>
      <c r="M533" s="279"/>
      <c r="N533" s="280"/>
    </row>
    <row r="534" spans="1:14" x14ac:dyDescent="0.2">
      <c r="A534" s="281"/>
      <c r="B534" s="286"/>
      <c r="C534" s="475" t="s">
        <v>791</v>
      </c>
      <c r="D534" s="475"/>
      <c r="E534" s="475"/>
      <c r="F534" s="475"/>
      <c r="G534" s="475"/>
      <c r="H534" s="475"/>
      <c r="I534" s="475"/>
      <c r="J534" s="475"/>
      <c r="K534" s="475"/>
      <c r="L534" s="475"/>
      <c r="M534" s="475"/>
      <c r="N534" s="477"/>
    </row>
    <row r="535" spans="1:14" x14ac:dyDescent="0.2">
      <c r="A535" s="276"/>
      <c r="B535" s="245"/>
      <c r="C535" s="475" t="s">
        <v>755</v>
      </c>
      <c r="D535" s="475"/>
      <c r="E535" s="475"/>
      <c r="F535" s="475"/>
      <c r="G535" s="475"/>
      <c r="H535" s="475"/>
      <c r="I535" s="475"/>
      <c r="J535" s="475"/>
      <c r="K535" s="475"/>
      <c r="L535" s="475"/>
      <c r="M535" s="475"/>
      <c r="N535" s="477"/>
    </row>
    <row r="536" spans="1:14" x14ac:dyDescent="0.2">
      <c r="A536" s="276"/>
      <c r="B536" s="245"/>
      <c r="C536" s="475" t="s">
        <v>756</v>
      </c>
      <c r="D536" s="475"/>
      <c r="E536" s="475"/>
      <c r="F536" s="475"/>
      <c r="G536" s="475"/>
      <c r="H536" s="475"/>
      <c r="I536" s="475"/>
      <c r="J536" s="475"/>
      <c r="K536" s="475"/>
      <c r="L536" s="475"/>
      <c r="M536" s="475"/>
      <c r="N536" s="477"/>
    </row>
    <row r="537" spans="1:14" ht="22.5" x14ac:dyDescent="0.2">
      <c r="A537" s="239" t="s">
        <v>617</v>
      </c>
      <c r="B537" s="240" t="s">
        <v>812</v>
      </c>
      <c r="C537" s="478" t="s">
        <v>813</v>
      </c>
      <c r="D537" s="478"/>
      <c r="E537" s="478"/>
      <c r="F537" s="241" t="s">
        <v>398</v>
      </c>
      <c r="G537" s="241"/>
      <c r="H537" s="241"/>
      <c r="I537" s="241" t="s">
        <v>819</v>
      </c>
      <c r="J537" s="242">
        <v>23.66</v>
      </c>
      <c r="K537" s="241"/>
      <c r="L537" s="242">
        <v>421.15</v>
      </c>
      <c r="M537" s="241" t="s">
        <v>477</v>
      </c>
      <c r="N537" s="243">
        <v>2135</v>
      </c>
    </row>
    <row r="538" spans="1:14" x14ac:dyDescent="0.2">
      <c r="A538" s="252"/>
      <c r="B538" s="253"/>
      <c r="C538" s="218" t="s">
        <v>749</v>
      </c>
      <c r="D538" s="277"/>
      <c r="E538" s="277"/>
      <c r="F538" s="254"/>
      <c r="G538" s="254"/>
      <c r="H538" s="254"/>
      <c r="I538" s="254"/>
      <c r="J538" s="278"/>
      <c r="K538" s="254"/>
      <c r="L538" s="278"/>
      <c r="M538" s="279"/>
      <c r="N538" s="280"/>
    </row>
    <row r="539" spans="1:14" ht="56.25" x14ac:dyDescent="0.2">
      <c r="A539" s="239" t="s">
        <v>501</v>
      </c>
      <c r="B539" s="240" t="s">
        <v>801</v>
      </c>
      <c r="C539" s="478" t="s">
        <v>825</v>
      </c>
      <c r="D539" s="478"/>
      <c r="E539" s="478"/>
      <c r="F539" s="241" t="s">
        <v>398</v>
      </c>
      <c r="G539" s="241"/>
      <c r="H539" s="241"/>
      <c r="I539" s="241" t="s">
        <v>819</v>
      </c>
      <c r="J539" s="242">
        <v>955.07</v>
      </c>
      <c r="K539" s="241" t="s">
        <v>753</v>
      </c>
      <c r="L539" s="242">
        <v>17850.259999999998</v>
      </c>
      <c r="M539" s="241" t="s">
        <v>477</v>
      </c>
      <c r="N539" s="243">
        <v>90501</v>
      </c>
    </row>
    <row r="540" spans="1:14" x14ac:dyDescent="0.2">
      <c r="A540" s="252"/>
      <c r="B540" s="253"/>
      <c r="C540" s="218" t="s">
        <v>749</v>
      </c>
      <c r="D540" s="277"/>
      <c r="E540" s="277"/>
      <c r="F540" s="254"/>
      <c r="G540" s="254"/>
      <c r="H540" s="254"/>
      <c r="I540" s="254"/>
      <c r="J540" s="278"/>
      <c r="K540" s="254"/>
      <c r="L540" s="278"/>
      <c r="M540" s="279"/>
      <c r="N540" s="280"/>
    </row>
    <row r="541" spans="1:14" x14ac:dyDescent="0.2">
      <c r="A541" s="281"/>
      <c r="B541" s="286"/>
      <c r="C541" s="475" t="s">
        <v>826</v>
      </c>
      <c r="D541" s="475"/>
      <c r="E541" s="475"/>
      <c r="F541" s="475"/>
      <c r="G541" s="475"/>
      <c r="H541" s="475"/>
      <c r="I541" s="475"/>
      <c r="J541" s="475"/>
      <c r="K541" s="475"/>
      <c r="L541" s="475"/>
      <c r="M541" s="475"/>
      <c r="N541" s="477"/>
    </row>
    <row r="542" spans="1:14" x14ac:dyDescent="0.2">
      <c r="A542" s="276"/>
      <c r="B542" s="245"/>
      <c r="C542" s="475" t="s">
        <v>755</v>
      </c>
      <c r="D542" s="475"/>
      <c r="E542" s="475"/>
      <c r="F542" s="475"/>
      <c r="G542" s="475"/>
      <c r="H542" s="475"/>
      <c r="I542" s="475"/>
      <c r="J542" s="475"/>
      <c r="K542" s="475"/>
      <c r="L542" s="475"/>
      <c r="M542" s="475"/>
      <c r="N542" s="477"/>
    </row>
    <row r="543" spans="1:14" x14ac:dyDescent="0.2">
      <c r="A543" s="276"/>
      <c r="B543" s="245"/>
      <c r="C543" s="475" t="s">
        <v>756</v>
      </c>
      <c r="D543" s="475"/>
      <c r="E543" s="475"/>
      <c r="F543" s="475"/>
      <c r="G543" s="475"/>
      <c r="H543" s="475"/>
      <c r="I543" s="475"/>
      <c r="J543" s="475"/>
      <c r="K543" s="475"/>
      <c r="L543" s="475"/>
      <c r="M543" s="475"/>
      <c r="N543" s="477"/>
    </row>
    <row r="544" spans="1:14" ht="22.5" x14ac:dyDescent="0.2">
      <c r="A544" s="239" t="s">
        <v>827</v>
      </c>
      <c r="B544" s="240" t="s">
        <v>828</v>
      </c>
      <c r="C544" s="478" t="s">
        <v>829</v>
      </c>
      <c r="D544" s="478"/>
      <c r="E544" s="478"/>
      <c r="F544" s="241" t="s">
        <v>398</v>
      </c>
      <c r="G544" s="241"/>
      <c r="H544" s="241"/>
      <c r="I544" s="241" t="s">
        <v>819</v>
      </c>
      <c r="J544" s="242">
        <v>25.88</v>
      </c>
      <c r="K544" s="241"/>
      <c r="L544" s="242">
        <v>460.66</v>
      </c>
      <c r="M544" s="241" t="s">
        <v>477</v>
      </c>
      <c r="N544" s="243">
        <v>2336</v>
      </c>
    </row>
    <row r="545" spans="1:14" x14ac:dyDescent="0.2">
      <c r="A545" s="252"/>
      <c r="B545" s="253"/>
      <c r="C545" s="218" t="s">
        <v>749</v>
      </c>
      <c r="D545" s="277"/>
      <c r="E545" s="277"/>
      <c r="F545" s="254"/>
      <c r="G545" s="254"/>
      <c r="H545" s="254"/>
      <c r="I545" s="254"/>
      <c r="J545" s="278"/>
      <c r="K545" s="254"/>
      <c r="L545" s="278"/>
      <c r="M545" s="279"/>
      <c r="N545" s="280"/>
    </row>
    <row r="546" spans="1:14" ht="22.5" x14ac:dyDescent="0.2">
      <c r="A546" s="239" t="s">
        <v>830</v>
      </c>
      <c r="B546" s="240" t="s">
        <v>831</v>
      </c>
      <c r="C546" s="478" t="s">
        <v>358</v>
      </c>
      <c r="D546" s="478"/>
      <c r="E546" s="478"/>
      <c r="F546" s="241" t="s">
        <v>363</v>
      </c>
      <c r="G546" s="241"/>
      <c r="H546" s="241"/>
      <c r="I546" s="241" t="s">
        <v>832</v>
      </c>
      <c r="J546" s="242">
        <v>9.5</v>
      </c>
      <c r="K546" s="241"/>
      <c r="L546" s="242">
        <v>25.2</v>
      </c>
      <c r="M546" s="241" t="s">
        <v>477</v>
      </c>
      <c r="N546" s="243">
        <v>128</v>
      </c>
    </row>
    <row r="547" spans="1:14" x14ac:dyDescent="0.2">
      <c r="A547" s="252"/>
      <c r="B547" s="253"/>
      <c r="C547" s="218" t="s">
        <v>749</v>
      </c>
      <c r="D547" s="277"/>
      <c r="E547" s="277"/>
      <c r="F547" s="254"/>
      <c r="G547" s="254"/>
      <c r="H547" s="254"/>
      <c r="I547" s="254"/>
      <c r="J547" s="278"/>
      <c r="K547" s="254"/>
      <c r="L547" s="278"/>
      <c r="M547" s="279"/>
      <c r="N547" s="280"/>
    </row>
    <row r="548" spans="1:14" x14ac:dyDescent="0.2">
      <c r="A548" s="239" t="s">
        <v>833</v>
      </c>
      <c r="B548" s="240"/>
      <c r="C548" s="478" t="s">
        <v>834</v>
      </c>
      <c r="D548" s="478"/>
      <c r="E548" s="478"/>
      <c r="F548" s="241" t="s">
        <v>357</v>
      </c>
      <c r="G548" s="241"/>
      <c r="H548" s="241"/>
      <c r="I548" s="241" t="s">
        <v>460</v>
      </c>
      <c r="J548" s="242"/>
      <c r="K548" s="241"/>
      <c r="L548" s="242"/>
      <c r="M548" s="241" t="s">
        <v>477</v>
      </c>
      <c r="N548" s="243"/>
    </row>
    <row r="549" spans="1:14" x14ac:dyDescent="0.2">
      <c r="A549" s="252"/>
      <c r="B549" s="253"/>
      <c r="C549" s="218" t="s">
        <v>749</v>
      </c>
      <c r="D549" s="277"/>
      <c r="E549" s="277"/>
      <c r="F549" s="254"/>
      <c r="G549" s="254"/>
      <c r="H549" s="254"/>
      <c r="I549" s="254"/>
      <c r="J549" s="278"/>
      <c r="K549" s="254"/>
      <c r="L549" s="278"/>
      <c r="M549" s="279"/>
      <c r="N549" s="280"/>
    </row>
    <row r="550" spans="1:14" ht="22.5" x14ac:dyDescent="0.2">
      <c r="A550" s="239" t="s">
        <v>628</v>
      </c>
      <c r="B550" s="240" t="s">
        <v>835</v>
      </c>
      <c r="C550" s="478" t="s">
        <v>836</v>
      </c>
      <c r="D550" s="478"/>
      <c r="E550" s="478"/>
      <c r="F550" s="241" t="s">
        <v>398</v>
      </c>
      <c r="G550" s="241"/>
      <c r="H550" s="241"/>
      <c r="I550" s="241" t="s">
        <v>460</v>
      </c>
      <c r="J550" s="242">
        <v>15.21</v>
      </c>
      <c r="K550" s="241"/>
      <c r="L550" s="242">
        <v>27.07</v>
      </c>
      <c r="M550" s="241" t="s">
        <v>477</v>
      </c>
      <c r="N550" s="243">
        <v>137</v>
      </c>
    </row>
    <row r="551" spans="1:14" x14ac:dyDescent="0.2">
      <c r="A551" s="252"/>
      <c r="B551" s="253"/>
      <c r="C551" s="218" t="s">
        <v>749</v>
      </c>
      <c r="D551" s="277"/>
      <c r="E551" s="277"/>
      <c r="F551" s="254"/>
      <c r="G551" s="254"/>
      <c r="H551" s="254"/>
      <c r="I551" s="254"/>
      <c r="J551" s="278"/>
      <c r="K551" s="254"/>
      <c r="L551" s="278"/>
      <c r="M551" s="279"/>
      <c r="N551" s="280"/>
    </row>
    <row r="552" spans="1:14" ht="22.5" x14ac:dyDescent="0.2">
      <c r="A552" s="239" t="s">
        <v>837</v>
      </c>
      <c r="B552" s="240" t="s">
        <v>812</v>
      </c>
      <c r="C552" s="478" t="s">
        <v>813</v>
      </c>
      <c r="D552" s="478"/>
      <c r="E552" s="478"/>
      <c r="F552" s="241" t="s">
        <v>398</v>
      </c>
      <c r="G552" s="241"/>
      <c r="H552" s="241"/>
      <c r="I552" s="241" t="s">
        <v>460</v>
      </c>
      <c r="J552" s="242">
        <v>23.66</v>
      </c>
      <c r="K552" s="241"/>
      <c r="L552" s="242">
        <v>42.11</v>
      </c>
      <c r="M552" s="241" t="s">
        <v>477</v>
      </c>
      <c r="N552" s="243">
        <v>213</v>
      </c>
    </row>
    <row r="553" spans="1:14" x14ac:dyDescent="0.2">
      <c r="A553" s="252"/>
      <c r="B553" s="253"/>
      <c r="C553" s="218" t="s">
        <v>749</v>
      </c>
      <c r="D553" s="277"/>
      <c r="E553" s="277"/>
      <c r="F553" s="254"/>
      <c r="G553" s="254"/>
      <c r="H553" s="254"/>
      <c r="I553" s="254"/>
      <c r="J553" s="278"/>
      <c r="K553" s="254"/>
      <c r="L553" s="278"/>
      <c r="M553" s="279"/>
      <c r="N553" s="280"/>
    </row>
    <row r="554" spans="1:14" ht="56.25" x14ac:dyDescent="0.2">
      <c r="A554" s="239" t="s">
        <v>838</v>
      </c>
      <c r="B554" s="240" t="s">
        <v>801</v>
      </c>
      <c r="C554" s="478" t="s">
        <v>839</v>
      </c>
      <c r="D554" s="478"/>
      <c r="E554" s="478"/>
      <c r="F554" s="241" t="s">
        <v>398</v>
      </c>
      <c r="G554" s="241"/>
      <c r="H554" s="241"/>
      <c r="I554" s="241" t="s">
        <v>460</v>
      </c>
      <c r="J554" s="242">
        <v>486.2</v>
      </c>
      <c r="K554" s="241" t="s">
        <v>753</v>
      </c>
      <c r="L554" s="242">
        <v>908.71</v>
      </c>
      <c r="M554" s="241" t="s">
        <v>477</v>
      </c>
      <c r="N554" s="243">
        <v>4607</v>
      </c>
    </row>
    <row r="555" spans="1:14" x14ac:dyDescent="0.2">
      <c r="A555" s="252"/>
      <c r="B555" s="253"/>
      <c r="C555" s="218" t="s">
        <v>749</v>
      </c>
      <c r="D555" s="277"/>
      <c r="E555" s="277"/>
      <c r="F555" s="254"/>
      <c r="G555" s="254"/>
      <c r="H555" s="254"/>
      <c r="I555" s="254"/>
      <c r="J555" s="278"/>
      <c r="K555" s="254"/>
      <c r="L555" s="278"/>
      <c r="M555" s="279"/>
      <c r="N555" s="280"/>
    </row>
    <row r="556" spans="1:14" x14ac:dyDescent="0.2">
      <c r="A556" s="281"/>
      <c r="B556" s="286"/>
      <c r="C556" s="475" t="s">
        <v>840</v>
      </c>
      <c r="D556" s="475"/>
      <c r="E556" s="475"/>
      <c r="F556" s="475"/>
      <c r="G556" s="475"/>
      <c r="H556" s="475"/>
      <c r="I556" s="475"/>
      <c r="J556" s="475"/>
      <c r="K556" s="475"/>
      <c r="L556" s="475"/>
      <c r="M556" s="475"/>
      <c r="N556" s="477"/>
    </row>
    <row r="557" spans="1:14" x14ac:dyDescent="0.2">
      <c r="A557" s="276"/>
      <c r="B557" s="245"/>
      <c r="C557" s="475" t="s">
        <v>755</v>
      </c>
      <c r="D557" s="475"/>
      <c r="E557" s="475"/>
      <c r="F557" s="475"/>
      <c r="G557" s="475"/>
      <c r="H557" s="475"/>
      <c r="I557" s="475"/>
      <c r="J557" s="475"/>
      <c r="K557" s="475"/>
      <c r="L557" s="475"/>
      <c r="M557" s="475"/>
      <c r="N557" s="477"/>
    </row>
    <row r="558" spans="1:14" x14ac:dyDescent="0.2">
      <c r="A558" s="276"/>
      <c r="B558" s="245"/>
      <c r="C558" s="475" t="s">
        <v>756</v>
      </c>
      <c r="D558" s="475"/>
      <c r="E558" s="475"/>
      <c r="F558" s="475"/>
      <c r="G558" s="475"/>
      <c r="H558" s="475"/>
      <c r="I558" s="475"/>
      <c r="J558" s="475"/>
      <c r="K558" s="475"/>
      <c r="L558" s="475"/>
      <c r="M558" s="475"/>
      <c r="N558" s="477"/>
    </row>
    <row r="559" spans="1:14" x14ac:dyDescent="0.2">
      <c r="A559" s="239" t="s">
        <v>841</v>
      </c>
      <c r="B559" s="240"/>
      <c r="C559" s="478" t="s">
        <v>842</v>
      </c>
      <c r="D559" s="478"/>
      <c r="E559" s="478"/>
      <c r="F559" s="241" t="s">
        <v>357</v>
      </c>
      <c r="G559" s="241"/>
      <c r="H559" s="241"/>
      <c r="I559" s="241" t="s">
        <v>733</v>
      </c>
      <c r="J559" s="242"/>
      <c r="K559" s="241"/>
      <c r="L559" s="242"/>
      <c r="M559" s="241" t="s">
        <v>477</v>
      </c>
      <c r="N559" s="243"/>
    </row>
    <row r="560" spans="1:14" x14ac:dyDescent="0.2">
      <c r="A560" s="252"/>
      <c r="B560" s="253"/>
      <c r="C560" s="218" t="s">
        <v>749</v>
      </c>
      <c r="D560" s="277"/>
      <c r="E560" s="277"/>
      <c r="F560" s="254"/>
      <c r="G560" s="254"/>
      <c r="H560" s="254"/>
      <c r="I560" s="254"/>
      <c r="J560" s="278"/>
      <c r="K560" s="254"/>
      <c r="L560" s="278"/>
      <c r="M560" s="279"/>
      <c r="N560" s="280"/>
    </row>
    <row r="561" spans="1:14" ht="22.5" x14ac:dyDescent="0.2">
      <c r="A561" s="239" t="s">
        <v>332</v>
      </c>
      <c r="B561" s="240" t="s">
        <v>843</v>
      </c>
      <c r="C561" s="478" t="s">
        <v>844</v>
      </c>
      <c r="D561" s="478"/>
      <c r="E561" s="478"/>
      <c r="F561" s="241" t="s">
        <v>398</v>
      </c>
      <c r="G561" s="241"/>
      <c r="H561" s="241"/>
      <c r="I561" s="241" t="s">
        <v>728</v>
      </c>
      <c r="J561" s="242">
        <v>51.77</v>
      </c>
      <c r="K561" s="241"/>
      <c r="L561" s="242">
        <v>368.6</v>
      </c>
      <c r="M561" s="241" t="s">
        <v>477</v>
      </c>
      <c r="N561" s="243">
        <v>1869</v>
      </c>
    </row>
    <row r="562" spans="1:14" x14ac:dyDescent="0.2">
      <c r="A562" s="252"/>
      <c r="B562" s="253"/>
      <c r="C562" s="218" t="s">
        <v>749</v>
      </c>
      <c r="D562" s="277"/>
      <c r="E562" s="277"/>
      <c r="F562" s="254"/>
      <c r="G562" s="254"/>
      <c r="H562" s="254"/>
      <c r="I562" s="254"/>
      <c r="J562" s="278"/>
      <c r="K562" s="254"/>
      <c r="L562" s="278"/>
      <c r="M562" s="279"/>
      <c r="N562" s="280"/>
    </row>
    <row r="563" spans="1:14" ht="45" x14ac:dyDescent="0.2">
      <c r="A563" s="239" t="s">
        <v>845</v>
      </c>
      <c r="B563" s="240" t="s">
        <v>788</v>
      </c>
      <c r="C563" s="478" t="s">
        <v>846</v>
      </c>
      <c r="D563" s="478"/>
      <c r="E563" s="478"/>
      <c r="F563" s="241" t="s">
        <v>398</v>
      </c>
      <c r="G563" s="241"/>
      <c r="H563" s="241"/>
      <c r="I563" s="241" t="s">
        <v>847</v>
      </c>
      <c r="J563" s="242">
        <v>116.91</v>
      </c>
      <c r="K563" s="241" t="s">
        <v>753</v>
      </c>
      <c r="L563" s="242">
        <v>7866.17</v>
      </c>
      <c r="M563" s="241" t="s">
        <v>477</v>
      </c>
      <c r="N563" s="243">
        <v>39881</v>
      </c>
    </row>
    <row r="564" spans="1:14" x14ac:dyDescent="0.2">
      <c r="A564" s="252"/>
      <c r="B564" s="253"/>
      <c r="C564" s="218" t="s">
        <v>749</v>
      </c>
      <c r="D564" s="277"/>
      <c r="E564" s="277"/>
      <c r="F564" s="254"/>
      <c r="G564" s="254"/>
      <c r="H564" s="254"/>
      <c r="I564" s="254"/>
      <c r="J564" s="278"/>
      <c r="K564" s="254"/>
      <c r="L564" s="278"/>
      <c r="M564" s="279"/>
      <c r="N564" s="280"/>
    </row>
    <row r="565" spans="1:14" x14ac:dyDescent="0.2">
      <c r="A565" s="281"/>
      <c r="B565" s="286"/>
      <c r="C565" s="475" t="s">
        <v>848</v>
      </c>
      <c r="D565" s="475"/>
      <c r="E565" s="475"/>
      <c r="F565" s="475"/>
      <c r="G565" s="475"/>
      <c r="H565" s="475"/>
      <c r="I565" s="475"/>
      <c r="J565" s="475"/>
      <c r="K565" s="475"/>
      <c r="L565" s="475"/>
      <c r="M565" s="475"/>
      <c r="N565" s="477"/>
    </row>
    <row r="566" spans="1:14" x14ac:dyDescent="0.2">
      <c r="A566" s="276"/>
      <c r="B566" s="245"/>
      <c r="C566" s="475" t="s">
        <v>755</v>
      </c>
      <c r="D566" s="475"/>
      <c r="E566" s="475"/>
      <c r="F566" s="475"/>
      <c r="G566" s="475"/>
      <c r="H566" s="475"/>
      <c r="I566" s="475"/>
      <c r="J566" s="475"/>
      <c r="K566" s="475"/>
      <c r="L566" s="475"/>
      <c r="M566" s="475"/>
      <c r="N566" s="477"/>
    </row>
    <row r="567" spans="1:14" x14ac:dyDescent="0.2">
      <c r="A567" s="276"/>
      <c r="B567" s="245"/>
      <c r="C567" s="475" t="s">
        <v>756</v>
      </c>
      <c r="D567" s="475"/>
      <c r="E567" s="475"/>
      <c r="F567" s="475"/>
      <c r="G567" s="475"/>
      <c r="H567" s="475"/>
      <c r="I567" s="475"/>
      <c r="J567" s="475"/>
      <c r="K567" s="475"/>
      <c r="L567" s="475"/>
      <c r="M567" s="475"/>
      <c r="N567" s="477"/>
    </row>
    <row r="568" spans="1:14" ht="22.5" x14ac:dyDescent="0.2">
      <c r="A568" s="239" t="s">
        <v>849</v>
      </c>
      <c r="B568" s="240" t="s">
        <v>850</v>
      </c>
      <c r="C568" s="478" t="s">
        <v>851</v>
      </c>
      <c r="D568" s="478"/>
      <c r="E568" s="478"/>
      <c r="F568" s="241" t="s">
        <v>398</v>
      </c>
      <c r="G568" s="241"/>
      <c r="H568" s="241"/>
      <c r="I568" s="241" t="s">
        <v>728</v>
      </c>
      <c r="J568" s="242">
        <v>56.27</v>
      </c>
      <c r="K568" s="241"/>
      <c r="L568" s="242">
        <v>400.64</v>
      </c>
      <c r="M568" s="241" t="s">
        <v>477</v>
      </c>
      <c r="N568" s="243">
        <v>2031</v>
      </c>
    </row>
    <row r="569" spans="1:14" x14ac:dyDescent="0.2">
      <c r="A569" s="252"/>
      <c r="B569" s="253"/>
      <c r="C569" s="218" t="s">
        <v>749</v>
      </c>
      <c r="D569" s="277"/>
      <c r="E569" s="277"/>
      <c r="F569" s="254"/>
      <c r="G569" s="254"/>
      <c r="H569" s="254"/>
      <c r="I569" s="254"/>
      <c r="J569" s="278"/>
      <c r="K569" s="254"/>
      <c r="L569" s="278"/>
      <c r="M569" s="279"/>
      <c r="N569" s="280"/>
    </row>
    <row r="570" spans="1:14" ht="67.5" x14ac:dyDescent="0.2">
      <c r="A570" s="239" t="s">
        <v>852</v>
      </c>
      <c r="B570" s="240" t="s">
        <v>853</v>
      </c>
      <c r="C570" s="478" t="s">
        <v>854</v>
      </c>
      <c r="D570" s="478"/>
      <c r="E570" s="478"/>
      <c r="F570" s="241" t="s">
        <v>398</v>
      </c>
      <c r="G570" s="241"/>
      <c r="H570" s="241"/>
      <c r="I570" s="241" t="s">
        <v>733</v>
      </c>
      <c r="J570" s="242">
        <v>29482.51</v>
      </c>
      <c r="K570" s="241" t="s">
        <v>753</v>
      </c>
      <c r="L570" s="242">
        <v>110205.62</v>
      </c>
      <c r="M570" s="241" t="s">
        <v>477</v>
      </c>
      <c r="N570" s="243">
        <v>558742</v>
      </c>
    </row>
    <row r="571" spans="1:14" x14ac:dyDescent="0.2">
      <c r="A571" s="252"/>
      <c r="B571" s="253"/>
      <c r="C571" s="218" t="s">
        <v>749</v>
      </c>
      <c r="D571" s="277"/>
      <c r="E571" s="277"/>
      <c r="F571" s="254"/>
      <c r="G571" s="254"/>
      <c r="H571" s="254"/>
      <c r="I571" s="254"/>
      <c r="J571" s="278"/>
      <c r="K571" s="254"/>
      <c r="L571" s="278"/>
      <c r="M571" s="279"/>
      <c r="N571" s="280"/>
    </row>
    <row r="572" spans="1:14" x14ac:dyDescent="0.2">
      <c r="A572" s="281"/>
      <c r="B572" s="286"/>
      <c r="C572" s="475" t="s">
        <v>855</v>
      </c>
      <c r="D572" s="475"/>
      <c r="E572" s="475"/>
      <c r="F572" s="475"/>
      <c r="G572" s="475"/>
      <c r="H572" s="475"/>
      <c r="I572" s="475"/>
      <c r="J572" s="475"/>
      <c r="K572" s="475"/>
      <c r="L572" s="475"/>
      <c r="M572" s="475"/>
      <c r="N572" s="477"/>
    </row>
    <row r="573" spans="1:14" x14ac:dyDescent="0.2">
      <c r="A573" s="276"/>
      <c r="B573" s="245"/>
      <c r="C573" s="475" t="s">
        <v>755</v>
      </c>
      <c r="D573" s="475"/>
      <c r="E573" s="475"/>
      <c r="F573" s="475"/>
      <c r="G573" s="475"/>
      <c r="H573" s="475"/>
      <c r="I573" s="475"/>
      <c r="J573" s="475"/>
      <c r="K573" s="475"/>
      <c r="L573" s="475"/>
      <c r="M573" s="475"/>
      <c r="N573" s="477"/>
    </row>
    <row r="574" spans="1:14" x14ac:dyDescent="0.2">
      <c r="A574" s="276"/>
      <c r="B574" s="245"/>
      <c r="C574" s="475" t="s">
        <v>756</v>
      </c>
      <c r="D574" s="475"/>
      <c r="E574" s="475"/>
      <c r="F574" s="475"/>
      <c r="G574" s="475"/>
      <c r="H574" s="475"/>
      <c r="I574" s="475"/>
      <c r="J574" s="475"/>
      <c r="K574" s="475"/>
      <c r="L574" s="475"/>
      <c r="M574" s="475"/>
      <c r="N574" s="477"/>
    </row>
    <row r="575" spans="1:14" ht="22.5" x14ac:dyDescent="0.2">
      <c r="A575" s="239" t="s">
        <v>856</v>
      </c>
      <c r="B575" s="240" t="s">
        <v>857</v>
      </c>
      <c r="C575" s="478" t="s">
        <v>858</v>
      </c>
      <c r="D575" s="478"/>
      <c r="E575" s="478"/>
      <c r="F575" s="241" t="s">
        <v>398</v>
      </c>
      <c r="G575" s="241"/>
      <c r="H575" s="241"/>
      <c r="I575" s="241" t="s">
        <v>728</v>
      </c>
      <c r="J575" s="242">
        <v>18.27</v>
      </c>
      <c r="K575" s="241"/>
      <c r="L575" s="242">
        <v>130.08000000000001</v>
      </c>
      <c r="M575" s="241" t="s">
        <v>477</v>
      </c>
      <c r="N575" s="243">
        <v>660</v>
      </c>
    </row>
    <row r="576" spans="1:14" x14ac:dyDescent="0.2">
      <c r="A576" s="252"/>
      <c r="B576" s="253"/>
      <c r="C576" s="218" t="s">
        <v>749</v>
      </c>
      <c r="D576" s="277"/>
      <c r="E576" s="277"/>
      <c r="F576" s="254"/>
      <c r="G576" s="254"/>
      <c r="H576" s="254"/>
      <c r="I576" s="254"/>
      <c r="J576" s="278"/>
      <c r="K576" s="254"/>
      <c r="L576" s="278"/>
      <c r="M576" s="279"/>
      <c r="N576" s="280"/>
    </row>
    <row r="577" spans="1:14" x14ac:dyDescent="0.2">
      <c r="A577" s="479"/>
      <c r="B577" s="480"/>
      <c r="C577" s="480"/>
      <c r="D577" s="480"/>
      <c r="E577" s="480"/>
      <c r="F577" s="480"/>
      <c r="G577" s="480"/>
      <c r="H577" s="480"/>
      <c r="I577" s="480"/>
      <c r="J577" s="480"/>
      <c r="K577" s="480"/>
      <c r="L577" s="480"/>
      <c r="M577" s="480"/>
      <c r="N577" s="481"/>
    </row>
    <row r="578" spans="1:14" ht="56.25" x14ac:dyDescent="0.2">
      <c r="A578" s="239" t="s">
        <v>859</v>
      </c>
      <c r="B578" s="240" t="s">
        <v>801</v>
      </c>
      <c r="C578" s="478" t="s">
        <v>860</v>
      </c>
      <c r="D578" s="478"/>
      <c r="E578" s="478"/>
      <c r="F578" s="241" t="s">
        <v>398</v>
      </c>
      <c r="G578" s="241"/>
      <c r="H578" s="241"/>
      <c r="I578" s="241" t="s">
        <v>810</v>
      </c>
      <c r="J578" s="242">
        <v>116.43</v>
      </c>
      <c r="K578" s="241" t="s">
        <v>753</v>
      </c>
      <c r="L578" s="242">
        <v>1958.47</v>
      </c>
      <c r="M578" s="241" t="s">
        <v>477</v>
      </c>
      <c r="N578" s="243">
        <v>9929</v>
      </c>
    </row>
    <row r="579" spans="1:14" x14ac:dyDescent="0.2">
      <c r="A579" s="252"/>
      <c r="B579" s="253"/>
      <c r="C579" s="218" t="s">
        <v>749</v>
      </c>
      <c r="D579" s="277"/>
      <c r="E579" s="277"/>
      <c r="F579" s="254"/>
      <c r="G579" s="254"/>
      <c r="H579" s="254"/>
      <c r="I579" s="254"/>
      <c r="J579" s="278"/>
      <c r="K579" s="254"/>
      <c r="L579" s="278"/>
      <c r="M579" s="279"/>
      <c r="N579" s="280"/>
    </row>
    <row r="580" spans="1:14" x14ac:dyDescent="0.2">
      <c r="A580" s="281"/>
      <c r="B580" s="286"/>
      <c r="C580" s="475" t="s">
        <v>861</v>
      </c>
      <c r="D580" s="475"/>
      <c r="E580" s="475"/>
      <c r="F580" s="475"/>
      <c r="G580" s="475"/>
      <c r="H580" s="475"/>
      <c r="I580" s="475"/>
      <c r="J580" s="475"/>
      <c r="K580" s="475"/>
      <c r="L580" s="475"/>
      <c r="M580" s="475"/>
      <c r="N580" s="477"/>
    </row>
    <row r="581" spans="1:14" x14ac:dyDescent="0.2">
      <c r="A581" s="276"/>
      <c r="B581" s="245"/>
      <c r="C581" s="475" t="s">
        <v>755</v>
      </c>
      <c r="D581" s="475"/>
      <c r="E581" s="475"/>
      <c r="F581" s="475"/>
      <c r="G581" s="475"/>
      <c r="H581" s="475"/>
      <c r="I581" s="475"/>
      <c r="J581" s="475"/>
      <c r="K581" s="475"/>
      <c r="L581" s="475"/>
      <c r="M581" s="475"/>
      <c r="N581" s="477"/>
    </row>
    <row r="582" spans="1:14" x14ac:dyDescent="0.2">
      <c r="A582" s="276"/>
      <c r="B582" s="245"/>
      <c r="C582" s="475" t="s">
        <v>756</v>
      </c>
      <c r="D582" s="475"/>
      <c r="E582" s="475"/>
      <c r="F582" s="475"/>
      <c r="G582" s="475"/>
      <c r="H582" s="475"/>
      <c r="I582" s="475"/>
      <c r="J582" s="475"/>
      <c r="K582" s="475"/>
      <c r="L582" s="475"/>
      <c r="M582" s="475"/>
      <c r="N582" s="477"/>
    </row>
    <row r="583" spans="1:14" ht="56.25" x14ac:dyDescent="0.2">
      <c r="A583" s="239" t="s">
        <v>525</v>
      </c>
      <c r="B583" s="240" t="s">
        <v>801</v>
      </c>
      <c r="C583" s="478" t="s">
        <v>862</v>
      </c>
      <c r="D583" s="478"/>
      <c r="E583" s="478"/>
      <c r="F583" s="241" t="s">
        <v>398</v>
      </c>
      <c r="G583" s="241"/>
      <c r="H583" s="241"/>
      <c r="I583" s="241" t="s">
        <v>863</v>
      </c>
      <c r="J583" s="242">
        <v>176.22</v>
      </c>
      <c r="K583" s="241" t="s">
        <v>753</v>
      </c>
      <c r="L583" s="242">
        <v>1976.13</v>
      </c>
      <c r="M583" s="241" t="s">
        <v>477</v>
      </c>
      <c r="N583" s="243">
        <v>10019</v>
      </c>
    </row>
    <row r="584" spans="1:14" x14ac:dyDescent="0.2">
      <c r="A584" s="252"/>
      <c r="B584" s="253"/>
      <c r="C584" s="218" t="s">
        <v>749</v>
      </c>
      <c r="D584" s="277"/>
      <c r="E584" s="277"/>
      <c r="F584" s="254"/>
      <c r="G584" s="254"/>
      <c r="H584" s="254"/>
      <c r="I584" s="254"/>
      <c r="J584" s="278"/>
      <c r="K584" s="254"/>
      <c r="L584" s="278"/>
      <c r="M584" s="279"/>
      <c r="N584" s="280"/>
    </row>
    <row r="585" spans="1:14" x14ac:dyDescent="0.2">
      <c r="A585" s="281"/>
      <c r="B585" s="286"/>
      <c r="C585" s="475" t="s">
        <v>864</v>
      </c>
      <c r="D585" s="475"/>
      <c r="E585" s="475"/>
      <c r="F585" s="475"/>
      <c r="G585" s="475"/>
      <c r="H585" s="475"/>
      <c r="I585" s="475"/>
      <c r="J585" s="475"/>
      <c r="K585" s="475"/>
      <c r="L585" s="475"/>
      <c r="M585" s="475"/>
      <c r="N585" s="477"/>
    </row>
    <row r="586" spans="1:14" x14ac:dyDescent="0.2">
      <c r="A586" s="276"/>
      <c r="B586" s="245"/>
      <c r="C586" s="475" t="s">
        <v>755</v>
      </c>
      <c r="D586" s="475"/>
      <c r="E586" s="475"/>
      <c r="F586" s="475"/>
      <c r="G586" s="475"/>
      <c r="H586" s="475"/>
      <c r="I586" s="475"/>
      <c r="J586" s="475"/>
      <c r="K586" s="475"/>
      <c r="L586" s="475"/>
      <c r="M586" s="475"/>
      <c r="N586" s="477"/>
    </row>
    <row r="587" spans="1:14" x14ac:dyDescent="0.2">
      <c r="A587" s="276"/>
      <c r="B587" s="245"/>
      <c r="C587" s="475" t="s">
        <v>756</v>
      </c>
      <c r="D587" s="475"/>
      <c r="E587" s="475"/>
      <c r="F587" s="475"/>
      <c r="G587" s="475"/>
      <c r="H587" s="475"/>
      <c r="I587" s="475"/>
      <c r="J587" s="475"/>
      <c r="K587" s="475"/>
      <c r="L587" s="475"/>
      <c r="M587" s="475"/>
      <c r="N587" s="477"/>
    </row>
    <row r="588" spans="1:14" ht="56.25" x14ac:dyDescent="0.2">
      <c r="A588" s="239" t="s">
        <v>865</v>
      </c>
      <c r="B588" s="240" t="s">
        <v>866</v>
      </c>
      <c r="C588" s="478" t="s">
        <v>867</v>
      </c>
      <c r="D588" s="478"/>
      <c r="E588" s="478"/>
      <c r="F588" s="241" t="s">
        <v>398</v>
      </c>
      <c r="G588" s="241"/>
      <c r="H588" s="241"/>
      <c r="I588" s="241" t="s">
        <v>868</v>
      </c>
      <c r="J588" s="242">
        <v>175.77</v>
      </c>
      <c r="K588" s="241" t="s">
        <v>753</v>
      </c>
      <c r="L588" s="242">
        <v>10840.97</v>
      </c>
      <c r="M588" s="241" t="s">
        <v>477</v>
      </c>
      <c r="N588" s="243">
        <v>54964</v>
      </c>
    </row>
    <row r="589" spans="1:14" x14ac:dyDescent="0.2">
      <c r="A589" s="252"/>
      <c r="B589" s="253"/>
      <c r="C589" s="218" t="s">
        <v>749</v>
      </c>
      <c r="D589" s="277"/>
      <c r="E589" s="277"/>
      <c r="F589" s="254"/>
      <c r="G589" s="254"/>
      <c r="H589" s="254"/>
      <c r="I589" s="254"/>
      <c r="J589" s="278"/>
      <c r="K589" s="254"/>
      <c r="L589" s="278"/>
      <c r="M589" s="279"/>
      <c r="N589" s="280"/>
    </row>
    <row r="590" spans="1:14" x14ac:dyDescent="0.2">
      <c r="A590" s="281"/>
      <c r="B590" s="286"/>
      <c r="C590" s="475" t="s">
        <v>869</v>
      </c>
      <c r="D590" s="475"/>
      <c r="E590" s="475"/>
      <c r="F590" s="475"/>
      <c r="G590" s="475"/>
      <c r="H590" s="475"/>
      <c r="I590" s="475"/>
      <c r="J590" s="475"/>
      <c r="K590" s="475"/>
      <c r="L590" s="475"/>
      <c r="M590" s="475"/>
      <c r="N590" s="477"/>
    </row>
    <row r="591" spans="1:14" x14ac:dyDescent="0.2">
      <c r="A591" s="276"/>
      <c r="B591" s="245"/>
      <c r="C591" s="475" t="s">
        <v>755</v>
      </c>
      <c r="D591" s="475"/>
      <c r="E591" s="475"/>
      <c r="F591" s="475"/>
      <c r="G591" s="475"/>
      <c r="H591" s="475"/>
      <c r="I591" s="475"/>
      <c r="J591" s="475"/>
      <c r="K591" s="475"/>
      <c r="L591" s="475"/>
      <c r="M591" s="475"/>
      <c r="N591" s="477"/>
    </row>
    <row r="592" spans="1:14" x14ac:dyDescent="0.2">
      <c r="A592" s="276"/>
      <c r="B592" s="245"/>
      <c r="C592" s="475" t="s">
        <v>756</v>
      </c>
      <c r="D592" s="475"/>
      <c r="E592" s="475"/>
      <c r="F592" s="475"/>
      <c r="G592" s="475"/>
      <c r="H592" s="475"/>
      <c r="I592" s="475"/>
      <c r="J592" s="475"/>
      <c r="K592" s="475"/>
      <c r="L592" s="475"/>
      <c r="M592" s="475"/>
      <c r="N592" s="477"/>
    </row>
    <row r="593" spans="1:14" ht="45" x14ac:dyDescent="0.2">
      <c r="A593" s="239" t="s">
        <v>870</v>
      </c>
      <c r="B593" s="240" t="s">
        <v>871</v>
      </c>
      <c r="C593" s="478" t="s">
        <v>872</v>
      </c>
      <c r="D593" s="478"/>
      <c r="E593" s="478"/>
      <c r="F593" s="241" t="s">
        <v>398</v>
      </c>
      <c r="G593" s="241"/>
      <c r="H593" s="241"/>
      <c r="I593" s="241" t="s">
        <v>775</v>
      </c>
      <c r="J593" s="242">
        <v>93.46</v>
      </c>
      <c r="K593" s="241" t="s">
        <v>753</v>
      </c>
      <c r="L593" s="242">
        <v>5240.3</v>
      </c>
      <c r="M593" s="241" t="s">
        <v>477</v>
      </c>
      <c r="N593" s="243">
        <v>26568</v>
      </c>
    </row>
    <row r="594" spans="1:14" x14ac:dyDescent="0.2">
      <c r="A594" s="252"/>
      <c r="B594" s="253"/>
      <c r="C594" s="218" t="s">
        <v>749</v>
      </c>
      <c r="D594" s="277"/>
      <c r="E594" s="277"/>
      <c r="F594" s="254"/>
      <c r="G594" s="254"/>
      <c r="H594" s="254"/>
      <c r="I594" s="254"/>
      <c r="J594" s="278"/>
      <c r="K594" s="254"/>
      <c r="L594" s="278"/>
      <c r="M594" s="279"/>
      <c r="N594" s="280"/>
    </row>
    <row r="595" spans="1:14" x14ac:dyDescent="0.2">
      <c r="A595" s="281"/>
      <c r="B595" s="286"/>
      <c r="C595" s="475" t="s">
        <v>873</v>
      </c>
      <c r="D595" s="475"/>
      <c r="E595" s="475"/>
      <c r="F595" s="475"/>
      <c r="G595" s="475"/>
      <c r="H595" s="475"/>
      <c r="I595" s="475"/>
      <c r="J595" s="475"/>
      <c r="K595" s="475"/>
      <c r="L595" s="475"/>
      <c r="M595" s="475"/>
      <c r="N595" s="477"/>
    </row>
    <row r="596" spans="1:14" x14ac:dyDescent="0.2">
      <c r="A596" s="276"/>
      <c r="B596" s="245"/>
      <c r="C596" s="475" t="s">
        <v>755</v>
      </c>
      <c r="D596" s="475"/>
      <c r="E596" s="475"/>
      <c r="F596" s="475"/>
      <c r="G596" s="475"/>
      <c r="H596" s="475"/>
      <c r="I596" s="475"/>
      <c r="J596" s="475"/>
      <c r="K596" s="475"/>
      <c r="L596" s="475"/>
      <c r="M596" s="475"/>
      <c r="N596" s="477"/>
    </row>
    <row r="597" spans="1:14" x14ac:dyDescent="0.2">
      <c r="A597" s="276"/>
      <c r="B597" s="245"/>
      <c r="C597" s="475" t="s">
        <v>756</v>
      </c>
      <c r="D597" s="475"/>
      <c r="E597" s="475"/>
      <c r="F597" s="475"/>
      <c r="G597" s="475"/>
      <c r="H597" s="475"/>
      <c r="I597" s="475"/>
      <c r="J597" s="475"/>
      <c r="K597" s="475"/>
      <c r="L597" s="475"/>
      <c r="M597" s="475"/>
      <c r="N597" s="477"/>
    </row>
    <row r="598" spans="1:14" ht="45" x14ac:dyDescent="0.2">
      <c r="A598" s="239" t="s">
        <v>874</v>
      </c>
      <c r="B598" s="240" t="s">
        <v>871</v>
      </c>
      <c r="C598" s="478" t="s">
        <v>875</v>
      </c>
      <c r="D598" s="478"/>
      <c r="E598" s="478"/>
      <c r="F598" s="241" t="s">
        <v>398</v>
      </c>
      <c r="G598" s="241"/>
      <c r="H598" s="241"/>
      <c r="I598" s="241" t="s">
        <v>819</v>
      </c>
      <c r="J598" s="242">
        <v>84.57</v>
      </c>
      <c r="K598" s="241" t="s">
        <v>753</v>
      </c>
      <c r="L598" s="242">
        <v>1580.61</v>
      </c>
      <c r="M598" s="241" t="s">
        <v>477</v>
      </c>
      <c r="N598" s="243">
        <v>8014</v>
      </c>
    </row>
    <row r="599" spans="1:14" x14ac:dyDescent="0.2">
      <c r="A599" s="252"/>
      <c r="B599" s="253"/>
      <c r="C599" s="218" t="s">
        <v>749</v>
      </c>
      <c r="D599" s="277"/>
      <c r="E599" s="277"/>
      <c r="F599" s="254"/>
      <c r="G599" s="254"/>
      <c r="H599" s="254"/>
      <c r="I599" s="254"/>
      <c r="J599" s="278"/>
      <c r="K599" s="254"/>
      <c r="L599" s="278"/>
      <c r="M599" s="279"/>
      <c r="N599" s="280"/>
    </row>
    <row r="600" spans="1:14" x14ac:dyDescent="0.2">
      <c r="A600" s="281"/>
      <c r="B600" s="286"/>
      <c r="C600" s="475" t="s">
        <v>876</v>
      </c>
      <c r="D600" s="475"/>
      <c r="E600" s="475"/>
      <c r="F600" s="475"/>
      <c r="G600" s="475"/>
      <c r="H600" s="475"/>
      <c r="I600" s="475"/>
      <c r="J600" s="475"/>
      <c r="K600" s="475"/>
      <c r="L600" s="475"/>
      <c r="M600" s="475"/>
      <c r="N600" s="477"/>
    </row>
    <row r="601" spans="1:14" x14ac:dyDescent="0.2">
      <c r="A601" s="276"/>
      <c r="B601" s="245"/>
      <c r="C601" s="475" t="s">
        <v>755</v>
      </c>
      <c r="D601" s="475"/>
      <c r="E601" s="475"/>
      <c r="F601" s="475"/>
      <c r="G601" s="475"/>
      <c r="H601" s="475"/>
      <c r="I601" s="475"/>
      <c r="J601" s="475"/>
      <c r="K601" s="475"/>
      <c r="L601" s="475"/>
      <c r="M601" s="475"/>
      <c r="N601" s="477"/>
    </row>
    <row r="602" spans="1:14" x14ac:dyDescent="0.2">
      <c r="A602" s="276"/>
      <c r="B602" s="245"/>
      <c r="C602" s="475" t="s">
        <v>756</v>
      </c>
      <c r="D602" s="475"/>
      <c r="E602" s="475"/>
      <c r="F602" s="475"/>
      <c r="G602" s="475"/>
      <c r="H602" s="475"/>
      <c r="I602" s="475"/>
      <c r="J602" s="475"/>
      <c r="K602" s="475"/>
      <c r="L602" s="475"/>
      <c r="M602" s="475"/>
      <c r="N602" s="477"/>
    </row>
    <row r="603" spans="1:14" x14ac:dyDescent="0.2">
      <c r="A603" s="254"/>
      <c r="B603" s="253"/>
      <c r="C603" s="253"/>
      <c r="D603" s="253"/>
      <c r="E603" s="253"/>
      <c r="F603" s="254"/>
      <c r="G603" s="254"/>
      <c r="H603" s="254"/>
      <c r="I603" s="254"/>
      <c r="J603" s="255"/>
      <c r="K603" s="254"/>
      <c r="L603" s="255"/>
      <c r="M603" s="246"/>
      <c r="N603" s="255"/>
    </row>
    <row r="604" spans="1:14" x14ac:dyDescent="0.2">
      <c r="A604" s="259"/>
      <c r="B604" s="260"/>
      <c r="C604" s="478" t="s">
        <v>877</v>
      </c>
      <c r="D604" s="478"/>
      <c r="E604" s="478"/>
      <c r="F604" s="478"/>
      <c r="G604" s="478"/>
      <c r="H604" s="478"/>
      <c r="I604" s="478"/>
      <c r="J604" s="478"/>
      <c r="K604" s="478"/>
      <c r="L604" s="261">
        <v>273089.64</v>
      </c>
      <c r="M604" s="285"/>
      <c r="N604" s="263">
        <v>1384563</v>
      </c>
    </row>
    <row r="605" spans="1:14" x14ac:dyDescent="0.2">
      <c r="A605" s="134"/>
      <c r="B605" s="216"/>
      <c r="C605" s="216"/>
      <c r="D605" s="216"/>
      <c r="E605" s="216"/>
      <c r="F605" s="216"/>
      <c r="G605" s="216"/>
      <c r="H605" s="216"/>
      <c r="I605" s="216"/>
      <c r="J605" s="216"/>
      <c r="K605" s="216"/>
      <c r="L605" s="256"/>
      <c r="M605" s="257"/>
      <c r="N605" s="258"/>
    </row>
    <row r="606" spans="1:14" x14ac:dyDescent="0.2">
      <c r="A606" s="259"/>
      <c r="B606" s="260"/>
      <c r="C606" s="478" t="s">
        <v>333</v>
      </c>
      <c r="D606" s="478"/>
      <c r="E606" s="478"/>
      <c r="F606" s="478"/>
      <c r="G606" s="478"/>
      <c r="H606" s="478"/>
      <c r="I606" s="478"/>
      <c r="J606" s="478"/>
      <c r="K606" s="478"/>
      <c r="L606" s="261"/>
      <c r="M606" s="262"/>
      <c r="N606" s="263"/>
    </row>
    <row r="607" spans="1:14" x14ac:dyDescent="0.2">
      <c r="A607" s="264"/>
      <c r="B607" s="245"/>
      <c r="C607" s="475" t="s">
        <v>334</v>
      </c>
      <c r="D607" s="475"/>
      <c r="E607" s="475"/>
      <c r="F607" s="475"/>
      <c r="G607" s="475"/>
      <c r="H607" s="475"/>
      <c r="I607" s="475"/>
      <c r="J607" s="475"/>
      <c r="K607" s="475"/>
      <c r="L607" s="265">
        <v>314676.61</v>
      </c>
      <c r="M607" s="266"/>
      <c r="N607" s="267">
        <v>1815176</v>
      </c>
    </row>
    <row r="608" spans="1:14" x14ac:dyDescent="0.2">
      <c r="A608" s="264"/>
      <c r="B608" s="245"/>
      <c r="C608" s="475" t="s">
        <v>335</v>
      </c>
      <c r="D608" s="475"/>
      <c r="E608" s="475"/>
      <c r="F608" s="475"/>
      <c r="G608" s="475"/>
      <c r="H608" s="475"/>
      <c r="I608" s="475"/>
      <c r="J608" s="475"/>
      <c r="K608" s="475"/>
      <c r="L608" s="265"/>
      <c r="M608" s="266"/>
      <c r="N608" s="267"/>
    </row>
    <row r="609" spans="1:14" x14ac:dyDescent="0.2">
      <c r="A609" s="264"/>
      <c r="B609" s="245"/>
      <c r="C609" s="475" t="s">
        <v>336</v>
      </c>
      <c r="D609" s="475"/>
      <c r="E609" s="475"/>
      <c r="F609" s="475"/>
      <c r="G609" s="475"/>
      <c r="H609" s="475"/>
      <c r="I609" s="475"/>
      <c r="J609" s="475"/>
      <c r="K609" s="475"/>
      <c r="L609" s="265">
        <v>5564.88</v>
      </c>
      <c r="M609" s="266"/>
      <c r="N609" s="267">
        <v>177741</v>
      </c>
    </row>
    <row r="610" spans="1:14" x14ac:dyDescent="0.2">
      <c r="A610" s="264"/>
      <c r="B610" s="245"/>
      <c r="C610" s="475" t="s">
        <v>337</v>
      </c>
      <c r="D610" s="475"/>
      <c r="E610" s="475"/>
      <c r="F610" s="475"/>
      <c r="G610" s="475"/>
      <c r="H610" s="475"/>
      <c r="I610" s="475"/>
      <c r="J610" s="475"/>
      <c r="K610" s="475"/>
      <c r="L610" s="265">
        <v>33932.97</v>
      </c>
      <c r="M610" s="266"/>
      <c r="N610" s="267">
        <v>242281</v>
      </c>
    </row>
    <row r="611" spans="1:14" x14ac:dyDescent="0.2">
      <c r="A611" s="264"/>
      <c r="B611" s="245"/>
      <c r="C611" s="475" t="s">
        <v>338</v>
      </c>
      <c r="D611" s="475"/>
      <c r="E611" s="475"/>
      <c r="F611" s="475"/>
      <c r="G611" s="475"/>
      <c r="H611" s="475"/>
      <c r="I611" s="475"/>
      <c r="J611" s="475"/>
      <c r="K611" s="475"/>
      <c r="L611" s="265">
        <v>1302.6400000000001</v>
      </c>
      <c r="M611" s="266"/>
      <c r="N611" s="267">
        <v>41604</v>
      </c>
    </row>
    <row r="612" spans="1:14" x14ac:dyDescent="0.2">
      <c r="A612" s="264"/>
      <c r="B612" s="245"/>
      <c r="C612" s="475" t="s">
        <v>360</v>
      </c>
      <c r="D612" s="475"/>
      <c r="E612" s="475"/>
      <c r="F612" s="475"/>
      <c r="G612" s="475"/>
      <c r="H612" s="475"/>
      <c r="I612" s="475"/>
      <c r="J612" s="475"/>
      <c r="K612" s="475"/>
      <c r="L612" s="265">
        <v>275178.76</v>
      </c>
      <c r="M612" s="266"/>
      <c r="N612" s="267">
        <v>1395154</v>
      </c>
    </row>
    <row r="613" spans="1:14" x14ac:dyDescent="0.2">
      <c r="A613" s="264"/>
      <c r="B613" s="245"/>
      <c r="C613" s="475" t="s">
        <v>339</v>
      </c>
      <c r="D613" s="475"/>
      <c r="E613" s="475"/>
      <c r="F613" s="475"/>
      <c r="G613" s="475"/>
      <c r="H613" s="475"/>
      <c r="I613" s="475"/>
      <c r="J613" s="475"/>
      <c r="K613" s="475"/>
      <c r="L613" s="265">
        <v>323763.84999999998</v>
      </c>
      <c r="M613" s="266"/>
      <c r="N613" s="267">
        <v>2131166</v>
      </c>
    </row>
    <row r="614" spans="1:14" x14ac:dyDescent="0.2">
      <c r="A614" s="264"/>
      <c r="B614" s="245"/>
      <c r="C614" s="475" t="s">
        <v>335</v>
      </c>
      <c r="D614" s="475"/>
      <c r="E614" s="475"/>
      <c r="F614" s="475"/>
      <c r="G614" s="475"/>
      <c r="H614" s="475"/>
      <c r="I614" s="475"/>
      <c r="J614" s="475"/>
      <c r="K614" s="475"/>
      <c r="L614" s="265"/>
      <c r="M614" s="266"/>
      <c r="N614" s="267"/>
    </row>
    <row r="615" spans="1:14" x14ac:dyDescent="0.2">
      <c r="A615" s="264"/>
      <c r="B615" s="245"/>
      <c r="C615" s="475" t="s">
        <v>340</v>
      </c>
      <c r="D615" s="475"/>
      <c r="E615" s="475"/>
      <c r="F615" s="475"/>
      <c r="G615" s="475"/>
      <c r="H615" s="475"/>
      <c r="I615" s="475"/>
      <c r="J615" s="475"/>
      <c r="K615" s="475"/>
      <c r="L615" s="265">
        <v>5151.6099999999997</v>
      </c>
      <c r="M615" s="266"/>
      <c r="N615" s="267">
        <v>164541</v>
      </c>
    </row>
    <row r="616" spans="1:14" x14ac:dyDescent="0.2">
      <c r="A616" s="264"/>
      <c r="B616" s="245"/>
      <c r="C616" s="475" t="s">
        <v>341</v>
      </c>
      <c r="D616" s="475"/>
      <c r="E616" s="475"/>
      <c r="F616" s="475"/>
      <c r="G616" s="475"/>
      <c r="H616" s="475"/>
      <c r="I616" s="475"/>
      <c r="J616" s="475"/>
      <c r="K616" s="475"/>
      <c r="L616" s="265">
        <v>33047.279999999999</v>
      </c>
      <c r="M616" s="266"/>
      <c r="N616" s="267">
        <v>235958</v>
      </c>
    </row>
    <row r="617" spans="1:14" x14ac:dyDescent="0.2">
      <c r="A617" s="264"/>
      <c r="B617" s="245"/>
      <c r="C617" s="475" t="s">
        <v>342</v>
      </c>
      <c r="D617" s="475"/>
      <c r="E617" s="475"/>
      <c r="F617" s="475"/>
      <c r="G617" s="475"/>
      <c r="H617" s="475"/>
      <c r="I617" s="475"/>
      <c r="J617" s="475"/>
      <c r="K617" s="475"/>
      <c r="L617" s="265">
        <v>1228.49</v>
      </c>
      <c r="M617" s="266"/>
      <c r="N617" s="267">
        <v>39236</v>
      </c>
    </row>
    <row r="618" spans="1:14" x14ac:dyDescent="0.2">
      <c r="A618" s="264"/>
      <c r="B618" s="245"/>
      <c r="C618" s="475" t="s">
        <v>361</v>
      </c>
      <c r="D618" s="475"/>
      <c r="E618" s="475"/>
      <c r="F618" s="475"/>
      <c r="G618" s="475"/>
      <c r="H618" s="475"/>
      <c r="I618" s="475"/>
      <c r="J618" s="475"/>
      <c r="K618" s="475"/>
      <c r="L618" s="265">
        <v>275038.01</v>
      </c>
      <c r="M618" s="266"/>
      <c r="N618" s="267">
        <v>1394440</v>
      </c>
    </row>
    <row r="619" spans="1:14" x14ac:dyDescent="0.2">
      <c r="A619" s="264"/>
      <c r="B619" s="245"/>
      <c r="C619" s="475" t="s">
        <v>343</v>
      </c>
      <c r="D619" s="475"/>
      <c r="E619" s="475"/>
      <c r="F619" s="475"/>
      <c r="G619" s="475"/>
      <c r="H619" s="475"/>
      <c r="I619" s="475"/>
      <c r="J619" s="475"/>
      <c r="K619" s="475"/>
      <c r="L619" s="265">
        <v>6687.03</v>
      </c>
      <c r="M619" s="266"/>
      <c r="N619" s="267">
        <v>213581</v>
      </c>
    </row>
    <row r="620" spans="1:14" x14ac:dyDescent="0.2">
      <c r="A620" s="264"/>
      <c r="B620" s="245"/>
      <c r="C620" s="475" t="s">
        <v>344</v>
      </c>
      <c r="D620" s="475"/>
      <c r="E620" s="475"/>
      <c r="F620" s="475"/>
      <c r="G620" s="475"/>
      <c r="H620" s="475"/>
      <c r="I620" s="475"/>
      <c r="J620" s="475"/>
      <c r="K620" s="475"/>
      <c r="L620" s="265">
        <v>3839.92</v>
      </c>
      <c r="M620" s="266"/>
      <c r="N620" s="267">
        <v>122646</v>
      </c>
    </row>
    <row r="621" spans="1:14" x14ac:dyDescent="0.2">
      <c r="A621" s="264"/>
      <c r="B621" s="245"/>
      <c r="C621" s="475" t="s">
        <v>362</v>
      </c>
      <c r="D621" s="475"/>
      <c r="E621" s="475"/>
      <c r="F621" s="475"/>
      <c r="G621" s="475"/>
      <c r="H621" s="475"/>
      <c r="I621" s="475"/>
      <c r="J621" s="475"/>
      <c r="K621" s="475"/>
      <c r="L621" s="265">
        <v>2217.56</v>
      </c>
      <c r="M621" s="266"/>
      <c r="N621" s="267">
        <v>45081</v>
      </c>
    </row>
    <row r="622" spans="1:14" x14ac:dyDescent="0.2">
      <c r="A622" s="264"/>
      <c r="B622" s="245"/>
      <c r="C622" s="475" t="s">
        <v>335</v>
      </c>
      <c r="D622" s="475"/>
      <c r="E622" s="475"/>
      <c r="F622" s="475"/>
      <c r="G622" s="475"/>
      <c r="H622" s="475"/>
      <c r="I622" s="475"/>
      <c r="J622" s="475"/>
      <c r="K622" s="475"/>
      <c r="L622" s="265"/>
      <c r="M622" s="266"/>
      <c r="N622" s="267"/>
    </row>
    <row r="623" spans="1:14" x14ac:dyDescent="0.2">
      <c r="A623" s="264"/>
      <c r="B623" s="245"/>
      <c r="C623" s="475" t="s">
        <v>340</v>
      </c>
      <c r="D623" s="475"/>
      <c r="E623" s="475"/>
      <c r="F623" s="475"/>
      <c r="G623" s="475"/>
      <c r="H623" s="475"/>
      <c r="I623" s="475"/>
      <c r="J623" s="475"/>
      <c r="K623" s="475"/>
      <c r="L623" s="265">
        <v>413.27</v>
      </c>
      <c r="M623" s="266"/>
      <c r="N623" s="267">
        <v>13200</v>
      </c>
    </row>
    <row r="624" spans="1:14" x14ac:dyDescent="0.2">
      <c r="A624" s="264"/>
      <c r="B624" s="245"/>
      <c r="C624" s="475" t="s">
        <v>341</v>
      </c>
      <c r="D624" s="475"/>
      <c r="E624" s="475"/>
      <c r="F624" s="475"/>
      <c r="G624" s="475"/>
      <c r="H624" s="475"/>
      <c r="I624" s="475"/>
      <c r="J624" s="475"/>
      <c r="K624" s="475"/>
      <c r="L624" s="265">
        <v>885.69</v>
      </c>
      <c r="M624" s="266"/>
      <c r="N624" s="267">
        <v>6323</v>
      </c>
    </row>
    <row r="625" spans="1:14" x14ac:dyDescent="0.2">
      <c r="A625" s="264"/>
      <c r="B625" s="245"/>
      <c r="C625" s="475" t="s">
        <v>342</v>
      </c>
      <c r="D625" s="475"/>
      <c r="E625" s="475"/>
      <c r="F625" s="475"/>
      <c r="G625" s="475"/>
      <c r="H625" s="475"/>
      <c r="I625" s="475"/>
      <c r="J625" s="475"/>
      <c r="K625" s="475"/>
      <c r="L625" s="265">
        <v>74.150000000000006</v>
      </c>
      <c r="M625" s="266"/>
      <c r="N625" s="267">
        <v>2368</v>
      </c>
    </row>
    <row r="626" spans="1:14" x14ac:dyDescent="0.2">
      <c r="A626" s="264"/>
      <c r="B626" s="245"/>
      <c r="C626" s="475" t="s">
        <v>361</v>
      </c>
      <c r="D626" s="475"/>
      <c r="E626" s="475"/>
      <c r="F626" s="475"/>
      <c r="G626" s="475"/>
      <c r="H626" s="475"/>
      <c r="I626" s="475"/>
      <c r="J626" s="475"/>
      <c r="K626" s="475"/>
      <c r="L626" s="265">
        <v>140.75</v>
      </c>
      <c r="M626" s="266"/>
      <c r="N626" s="267">
        <v>714</v>
      </c>
    </row>
    <row r="627" spans="1:14" x14ac:dyDescent="0.2">
      <c r="A627" s="264"/>
      <c r="B627" s="245"/>
      <c r="C627" s="475" t="s">
        <v>343</v>
      </c>
      <c r="D627" s="475"/>
      <c r="E627" s="475"/>
      <c r="F627" s="475"/>
      <c r="G627" s="475"/>
      <c r="H627" s="475"/>
      <c r="I627" s="475"/>
      <c r="J627" s="475"/>
      <c r="K627" s="475"/>
      <c r="L627" s="265">
        <v>461.03</v>
      </c>
      <c r="M627" s="266"/>
      <c r="N627" s="267">
        <v>14725</v>
      </c>
    </row>
    <row r="628" spans="1:14" x14ac:dyDescent="0.2">
      <c r="A628" s="264"/>
      <c r="B628" s="245"/>
      <c r="C628" s="475" t="s">
        <v>344</v>
      </c>
      <c r="D628" s="475"/>
      <c r="E628" s="475"/>
      <c r="F628" s="475"/>
      <c r="G628" s="475"/>
      <c r="H628" s="475"/>
      <c r="I628" s="475"/>
      <c r="J628" s="475"/>
      <c r="K628" s="475"/>
      <c r="L628" s="265">
        <v>316.82</v>
      </c>
      <c r="M628" s="266"/>
      <c r="N628" s="267">
        <v>10119</v>
      </c>
    </row>
    <row r="629" spans="1:14" x14ac:dyDescent="0.2">
      <c r="A629" s="264"/>
      <c r="B629" s="245"/>
      <c r="C629" s="475" t="s">
        <v>345</v>
      </c>
      <c r="D629" s="475"/>
      <c r="E629" s="475"/>
      <c r="F629" s="475"/>
      <c r="G629" s="475"/>
      <c r="H629" s="475"/>
      <c r="I629" s="475"/>
      <c r="J629" s="475"/>
      <c r="K629" s="475"/>
      <c r="L629" s="265">
        <v>6867.52</v>
      </c>
      <c r="M629" s="266"/>
      <c r="N629" s="267">
        <v>219345</v>
      </c>
    </row>
    <row r="630" spans="1:14" x14ac:dyDescent="0.2">
      <c r="A630" s="264"/>
      <c r="B630" s="245"/>
      <c r="C630" s="475" t="s">
        <v>346</v>
      </c>
      <c r="D630" s="475"/>
      <c r="E630" s="475"/>
      <c r="F630" s="475"/>
      <c r="G630" s="475"/>
      <c r="H630" s="475"/>
      <c r="I630" s="475"/>
      <c r="J630" s="475"/>
      <c r="K630" s="475"/>
      <c r="L630" s="265">
        <v>7148.06</v>
      </c>
      <c r="M630" s="266"/>
      <c r="N630" s="267">
        <v>228306</v>
      </c>
    </row>
    <row r="631" spans="1:14" x14ac:dyDescent="0.2">
      <c r="A631" s="264"/>
      <c r="B631" s="245"/>
      <c r="C631" s="475" t="s">
        <v>347</v>
      </c>
      <c r="D631" s="475"/>
      <c r="E631" s="475"/>
      <c r="F631" s="475"/>
      <c r="G631" s="475"/>
      <c r="H631" s="475"/>
      <c r="I631" s="475"/>
      <c r="J631" s="475"/>
      <c r="K631" s="475"/>
      <c r="L631" s="265">
        <v>4156.74</v>
      </c>
      <c r="M631" s="266"/>
      <c r="N631" s="267">
        <v>132765</v>
      </c>
    </row>
    <row r="632" spans="1:14" x14ac:dyDescent="0.2">
      <c r="A632" s="264"/>
      <c r="B632" s="255"/>
      <c r="C632" s="476" t="s">
        <v>348</v>
      </c>
      <c r="D632" s="476"/>
      <c r="E632" s="476"/>
      <c r="F632" s="476"/>
      <c r="G632" s="476"/>
      <c r="H632" s="476"/>
      <c r="I632" s="476"/>
      <c r="J632" s="476"/>
      <c r="K632" s="476"/>
      <c r="L632" s="268">
        <v>325981.40999999997</v>
      </c>
      <c r="M632" s="269"/>
      <c r="N632" s="270">
        <v>2176247</v>
      </c>
    </row>
    <row r="633" spans="1:14" x14ac:dyDescent="0.2">
      <c r="A633" s="134"/>
      <c r="B633" s="255"/>
      <c r="C633" s="253"/>
      <c r="D633" s="253"/>
      <c r="E633" s="253"/>
      <c r="F633" s="253"/>
      <c r="G633" s="253"/>
      <c r="H633" s="253"/>
      <c r="I633" s="253"/>
      <c r="J633" s="253"/>
      <c r="K633" s="253"/>
      <c r="L633" s="268"/>
      <c r="M633" s="271"/>
      <c r="N633" s="272"/>
    </row>
    <row r="634" spans="1:14" x14ac:dyDescent="0.2">
      <c r="A634" s="273"/>
      <c r="B634" s="273"/>
      <c r="C634" s="273"/>
      <c r="D634" s="273"/>
      <c r="E634" s="273"/>
      <c r="F634" s="273"/>
      <c r="G634" s="273"/>
      <c r="H634" s="273"/>
      <c r="I634" s="273"/>
      <c r="J634" s="273"/>
      <c r="K634" s="273"/>
      <c r="L634" s="273"/>
      <c r="M634" s="273"/>
      <c r="N634" s="273"/>
    </row>
    <row r="635" spans="1:14" x14ac:dyDescent="0.2">
      <c r="A635" s="134"/>
      <c r="B635" s="274" t="s">
        <v>350</v>
      </c>
      <c r="C635" s="474" t="s">
        <v>570</v>
      </c>
      <c r="D635" s="474"/>
      <c r="E635" s="474"/>
      <c r="F635" s="474"/>
      <c r="G635" s="474"/>
      <c r="H635" s="474"/>
      <c r="I635" s="474"/>
      <c r="J635" s="474"/>
      <c r="K635" s="474"/>
      <c r="L635" s="474"/>
      <c r="M635" s="134"/>
      <c r="N635" s="134"/>
    </row>
    <row r="636" spans="1:14" x14ac:dyDescent="0.2">
      <c r="A636" s="134"/>
      <c r="B636" s="211"/>
      <c r="C636" s="473" t="s">
        <v>351</v>
      </c>
      <c r="D636" s="473"/>
      <c r="E636" s="473"/>
      <c r="F636" s="473"/>
      <c r="G636" s="473"/>
      <c r="H636" s="473"/>
      <c r="I636" s="473"/>
      <c r="J636" s="473"/>
      <c r="K636" s="473"/>
      <c r="L636" s="473"/>
      <c r="M636" s="134"/>
      <c r="N636" s="134"/>
    </row>
    <row r="637" spans="1:14" x14ac:dyDescent="0.2">
      <c r="A637" s="134"/>
      <c r="B637" s="274" t="s">
        <v>352</v>
      </c>
      <c r="C637" s="474" t="s">
        <v>571</v>
      </c>
      <c r="D637" s="474"/>
      <c r="E637" s="474"/>
      <c r="F637" s="474"/>
      <c r="G637" s="474"/>
      <c r="H637" s="474"/>
      <c r="I637" s="474"/>
      <c r="J637" s="474"/>
      <c r="K637" s="474"/>
      <c r="L637" s="474"/>
      <c r="M637" s="134"/>
      <c r="N637" s="134"/>
    </row>
    <row r="638" spans="1:14" x14ac:dyDescent="0.2">
      <c r="A638" s="134"/>
      <c r="B638" s="134"/>
      <c r="C638" s="473" t="s">
        <v>351</v>
      </c>
      <c r="D638" s="473"/>
      <c r="E638" s="473"/>
      <c r="F638" s="473"/>
      <c r="G638" s="473"/>
      <c r="H638" s="473"/>
      <c r="I638" s="473"/>
      <c r="J638" s="473"/>
      <c r="K638" s="473"/>
      <c r="L638" s="473"/>
      <c r="M638" s="134"/>
      <c r="N638" s="134"/>
    </row>
    <row r="639" spans="1:14" x14ac:dyDescent="0.2">
      <c r="A639" s="134"/>
      <c r="B639" s="134"/>
      <c r="C639" s="134"/>
      <c r="D639" s="134"/>
      <c r="E639" s="134"/>
      <c r="F639" s="134"/>
      <c r="G639" s="134"/>
      <c r="H639" s="134"/>
      <c r="I639" s="134"/>
      <c r="J639" s="134"/>
      <c r="K639" s="134"/>
      <c r="L639" s="134"/>
      <c r="M639" s="134"/>
      <c r="N639" s="134"/>
    </row>
    <row r="640" spans="1:14" x14ac:dyDescent="0.2">
      <c r="A640" s="134"/>
      <c r="B640" s="275"/>
      <c r="C640" s="134"/>
      <c r="D640" s="275"/>
      <c r="E640" s="134"/>
      <c r="F640" s="275"/>
      <c r="G640" s="134"/>
      <c r="H640" s="134"/>
      <c r="I640" s="134"/>
      <c r="J640" s="134"/>
      <c r="K640" s="134"/>
      <c r="L640" s="134"/>
      <c r="M640" s="134"/>
      <c r="N640" s="134"/>
    </row>
  </sheetData>
  <mergeCells count="565"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  <mergeCell ref="J36:L37"/>
    <mergeCell ref="M36:M38"/>
    <mergeCell ref="N36:N38"/>
    <mergeCell ref="C39:E39"/>
    <mergeCell ref="A40:N40"/>
    <mergeCell ref="A41:N41"/>
    <mergeCell ref="A20:N20"/>
    <mergeCell ref="A21:N21"/>
    <mergeCell ref="B23:F23"/>
    <mergeCell ref="B24:F24"/>
    <mergeCell ref="L33:M33"/>
    <mergeCell ref="A36:A38"/>
    <mergeCell ref="B36:B38"/>
    <mergeCell ref="C36:E38"/>
    <mergeCell ref="F36:F38"/>
    <mergeCell ref="G36:I37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45:E45"/>
    <mergeCell ref="C46:E46"/>
    <mergeCell ref="C47:E47"/>
    <mergeCell ref="C60:E60"/>
    <mergeCell ref="C61:E61"/>
    <mergeCell ref="C62:E62"/>
    <mergeCell ref="C63:E63"/>
    <mergeCell ref="C64:E64"/>
    <mergeCell ref="C65:E65"/>
    <mergeCell ref="C54:E54"/>
    <mergeCell ref="C55:E55"/>
    <mergeCell ref="C56:E56"/>
    <mergeCell ref="C57:E57"/>
    <mergeCell ref="C58:E58"/>
    <mergeCell ref="C59:E59"/>
    <mergeCell ref="C72:E72"/>
    <mergeCell ref="C73:E73"/>
    <mergeCell ref="C74:E74"/>
    <mergeCell ref="C75:E75"/>
    <mergeCell ref="C76:E76"/>
    <mergeCell ref="C77:E77"/>
    <mergeCell ref="C66:E66"/>
    <mergeCell ref="C67:E67"/>
    <mergeCell ref="C68:E68"/>
    <mergeCell ref="C69:E69"/>
    <mergeCell ref="C70:E70"/>
    <mergeCell ref="C71:E71"/>
    <mergeCell ref="C84:E84"/>
    <mergeCell ref="C85:E85"/>
    <mergeCell ref="C86:E86"/>
    <mergeCell ref="C87:E87"/>
    <mergeCell ref="C88:E88"/>
    <mergeCell ref="A89:N89"/>
    <mergeCell ref="C78:E78"/>
    <mergeCell ref="C79:E79"/>
    <mergeCell ref="C80:E80"/>
    <mergeCell ref="C81:E81"/>
    <mergeCell ref="C82:E82"/>
    <mergeCell ref="C83:E83"/>
    <mergeCell ref="C96:E96"/>
    <mergeCell ref="C97:E97"/>
    <mergeCell ref="C98:E98"/>
    <mergeCell ref="C99:E99"/>
    <mergeCell ref="C100:E100"/>
    <mergeCell ref="C101:E101"/>
    <mergeCell ref="C90:E90"/>
    <mergeCell ref="C91:E91"/>
    <mergeCell ref="C92:E92"/>
    <mergeCell ref="C93:E93"/>
    <mergeCell ref="C94:E94"/>
    <mergeCell ref="C95:E95"/>
    <mergeCell ref="C108:E108"/>
    <mergeCell ref="C109:E109"/>
    <mergeCell ref="C110:E110"/>
    <mergeCell ref="C111:E111"/>
    <mergeCell ref="C112:E112"/>
    <mergeCell ref="C113:E113"/>
    <mergeCell ref="C102:E102"/>
    <mergeCell ref="C103:E103"/>
    <mergeCell ref="C104:E104"/>
    <mergeCell ref="C105:E105"/>
    <mergeCell ref="C106:E106"/>
    <mergeCell ref="C107:E107"/>
    <mergeCell ref="C120:E120"/>
    <mergeCell ref="C121:E121"/>
    <mergeCell ref="C122:E122"/>
    <mergeCell ref="C123:E123"/>
    <mergeCell ref="C124:E124"/>
    <mergeCell ref="C125:E125"/>
    <mergeCell ref="C114:E114"/>
    <mergeCell ref="C115:E115"/>
    <mergeCell ref="C116:E116"/>
    <mergeCell ref="C117:E117"/>
    <mergeCell ref="C118:E118"/>
    <mergeCell ref="C119:E119"/>
    <mergeCell ref="C132:E132"/>
    <mergeCell ref="C133:E133"/>
    <mergeCell ref="C134:E134"/>
    <mergeCell ref="C135:E135"/>
    <mergeCell ref="C136:E136"/>
    <mergeCell ref="C137:E137"/>
    <mergeCell ref="C126:E126"/>
    <mergeCell ref="C127:E127"/>
    <mergeCell ref="C128:E128"/>
    <mergeCell ref="C129:E129"/>
    <mergeCell ref="C130:E130"/>
    <mergeCell ref="C131:E131"/>
    <mergeCell ref="C145:E145"/>
    <mergeCell ref="C146:E146"/>
    <mergeCell ref="C147:E147"/>
    <mergeCell ref="C148:E148"/>
    <mergeCell ref="C149:E149"/>
    <mergeCell ref="C150:E150"/>
    <mergeCell ref="C138:E138"/>
    <mergeCell ref="C140:E140"/>
    <mergeCell ref="C141:E141"/>
    <mergeCell ref="C142:E142"/>
    <mergeCell ref="C143:E143"/>
    <mergeCell ref="C144:E144"/>
    <mergeCell ref="C158:E158"/>
    <mergeCell ref="C159:E159"/>
    <mergeCell ref="C160:E160"/>
    <mergeCell ref="C161:E161"/>
    <mergeCell ref="C162:E162"/>
    <mergeCell ref="C163:E163"/>
    <mergeCell ref="C151:E151"/>
    <mergeCell ref="C152:E152"/>
    <mergeCell ref="A154:N154"/>
    <mergeCell ref="C155:E155"/>
    <mergeCell ref="C156:E156"/>
    <mergeCell ref="C157:E157"/>
    <mergeCell ref="C170:E170"/>
    <mergeCell ref="C171:E171"/>
    <mergeCell ref="C172:E172"/>
    <mergeCell ref="C173:E173"/>
    <mergeCell ref="C174:E174"/>
    <mergeCell ref="C175:E175"/>
    <mergeCell ref="C164:E164"/>
    <mergeCell ref="C165:E165"/>
    <mergeCell ref="C166:N166"/>
    <mergeCell ref="C167:E167"/>
    <mergeCell ref="C168:E168"/>
    <mergeCell ref="C169:E169"/>
    <mergeCell ref="C182:E182"/>
    <mergeCell ref="C183:E183"/>
    <mergeCell ref="C184:E184"/>
    <mergeCell ref="C185:E185"/>
    <mergeCell ref="C186:E186"/>
    <mergeCell ref="C187:E187"/>
    <mergeCell ref="C176:E176"/>
    <mergeCell ref="C177:E177"/>
    <mergeCell ref="C178:E178"/>
    <mergeCell ref="C179:E179"/>
    <mergeCell ref="C180:E180"/>
    <mergeCell ref="C181:E181"/>
    <mergeCell ref="C195:E195"/>
    <mergeCell ref="C196:E196"/>
    <mergeCell ref="C197:E197"/>
    <mergeCell ref="C198:E198"/>
    <mergeCell ref="C199:E199"/>
    <mergeCell ref="C200:E200"/>
    <mergeCell ref="C189:E189"/>
    <mergeCell ref="C190:E190"/>
    <mergeCell ref="C191:E191"/>
    <mergeCell ref="C192:E192"/>
    <mergeCell ref="C193:E193"/>
    <mergeCell ref="C194:E194"/>
    <mergeCell ref="C208:E208"/>
    <mergeCell ref="C209:E209"/>
    <mergeCell ref="C210:E210"/>
    <mergeCell ref="C211:E211"/>
    <mergeCell ref="C212:E212"/>
    <mergeCell ref="C213:E213"/>
    <mergeCell ref="C201:E201"/>
    <mergeCell ref="A203:N203"/>
    <mergeCell ref="C204:E204"/>
    <mergeCell ref="C205:N205"/>
    <mergeCell ref="C206:E206"/>
    <mergeCell ref="C207:E207"/>
    <mergeCell ref="C220:E220"/>
    <mergeCell ref="C221:E221"/>
    <mergeCell ref="C222:E222"/>
    <mergeCell ref="C223:E223"/>
    <mergeCell ref="C224:E224"/>
    <mergeCell ref="C225:E225"/>
    <mergeCell ref="C214:E214"/>
    <mergeCell ref="C215:E215"/>
    <mergeCell ref="C216:E216"/>
    <mergeCell ref="C217:E217"/>
    <mergeCell ref="C218:E218"/>
    <mergeCell ref="C219:E219"/>
    <mergeCell ref="C232:E232"/>
    <mergeCell ref="C233:E233"/>
    <mergeCell ref="C234:E234"/>
    <mergeCell ref="C235:E235"/>
    <mergeCell ref="C236:E236"/>
    <mergeCell ref="C237:E237"/>
    <mergeCell ref="C226:E226"/>
    <mergeCell ref="C227:E227"/>
    <mergeCell ref="C228:E228"/>
    <mergeCell ref="C229:E229"/>
    <mergeCell ref="C230:E230"/>
    <mergeCell ref="C231:E231"/>
    <mergeCell ref="C244:E244"/>
    <mergeCell ref="C245:E245"/>
    <mergeCell ref="C246:E246"/>
    <mergeCell ref="C247:E247"/>
    <mergeCell ref="C248:E248"/>
    <mergeCell ref="C249:E249"/>
    <mergeCell ref="C238:E238"/>
    <mergeCell ref="C239:E239"/>
    <mergeCell ref="C240:E240"/>
    <mergeCell ref="C241:E241"/>
    <mergeCell ref="C242:E242"/>
    <mergeCell ref="C243:E243"/>
    <mergeCell ref="C256:E256"/>
    <mergeCell ref="C257:E257"/>
    <mergeCell ref="C258:E258"/>
    <mergeCell ref="C259:E259"/>
    <mergeCell ref="C260:E260"/>
    <mergeCell ref="C261:E261"/>
    <mergeCell ref="C250:E250"/>
    <mergeCell ref="C251:N251"/>
    <mergeCell ref="C252:E252"/>
    <mergeCell ref="C253:E253"/>
    <mergeCell ref="C254:E254"/>
    <mergeCell ref="C255:E255"/>
    <mergeCell ref="C268:E268"/>
    <mergeCell ref="C269:E269"/>
    <mergeCell ref="C270:E270"/>
    <mergeCell ref="C271:E271"/>
    <mergeCell ref="C272:E272"/>
    <mergeCell ref="C273:E273"/>
    <mergeCell ref="C262:E262"/>
    <mergeCell ref="C263:E263"/>
    <mergeCell ref="C264:E264"/>
    <mergeCell ref="C265:E265"/>
    <mergeCell ref="C266:E266"/>
    <mergeCell ref="C267:E267"/>
    <mergeCell ref="C280:E280"/>
    <mergeCell ref="C281:E281"/>
    <mergeCell ref="C282:E282"/>
    <mergeCell ref="C283:E283"/>
    <mergeCell ref="C284:E284"/>
    <mergeCell ref="C285:E285"/>
    <mergeCell ref="C274:E274"/>
    <mergeCell ref="C275:E275"/>
    <mergeCell ref="C276:E276"/>
    <mergeCell ref="C277:E277"/>
    <mergeCell ref="C278:E278"/>
    <mergeCell ref="C279:E279"/>
    <mergeCell ref="C292:E292"/>
    <mergeCell ref="A293:N293"/>
    <mergeCell ref="C294:E294"/>
    <mergeCell ref="C295:N295"/>
    <mergeCell ref="C296:E296"/>
    <mergeCell ref="C297:E297"/>
    <mergeCell ref="C286:E286"/>
    <mergeCell ref="C287:E287"/>
    <mergeCell ref="C288:E288"/>
    <mergeCell ref="C289:E289"/>
    <mergeCell ref="C290:E290"/>
    <mergeCell ref="C291:E291"/>
    <mergeCell ref="C304:E304"/>
    <mergeCell ref="C305:E305"/>
    <mergeCell ref="C306:E306"/>
    <mergeCell ref="C307:E307"/>
    <mergeCell ref="C308:E308"/>
    <mergeCell ref="C309:E309"/>
    <mergeCell ref="C298:E298"/>
    <mergeCell ref="C299:E299"/>
    <mergeCell ref="C300:E300"/>
    <mergeCell ref="C301:E301"/>
    <mergeCell ref="C302:E302"/>
    <mergeCell ref="C303:E303"/>
    <mergeCell ref="C316:E316"/>
    <mergeCell ref="C317:E317"/>
    <mergeCell ref="C318:E318"/>
    <mergeCell ref="C319:E319"/>
    <mergeCell ref="C320:E320"/>
    <mergeCell ref="C321:E321"/>
    <mergeCell ref="C310:E310"/>
    <mergeCell ref="C311:E311"/>
    <mergeCell ref="C312:E312"/>
    <mergeCell ref="C313:E313"/>
    <mergeCell ref="C314:E314"/>
    <mergeCell ref="C315:E315"/>
    <mergeCell ref="C328:E328"/>
    <mergeCell ref="C329:E329"/>
    <mergeCell ref="C330:E330"/>
    <mergeCell ref="C331:E331"/>
    <mergeCell ref="C332:E332"/>
    <mergeCell ref="C333:E333"/>
    <mergeCell ref="C322:E322"/>
    <mergeCell ref="C323:E323"/>
    <mergeCell ref="C324:E324"/>
    <mergeCell ref="C325:E325"/>
    <mergeCell ref="C326:E326"/>
    <mergeCell ref="C327:E327"/>
    <mergeCell ref="C340:E340"/>
    <mergeCell ref="C341:E341"/>
    <mergeCell ref="C342:E342"/>
    <mergeCell ref="C343:E343"/>
    <mergeCell ref="C344:E344"/>
    <mergeCell ref="C345:E345"/>
    <mergeCell ref="C334:E334"/>
    <mergeCell ref="C335:E335"/>
    <mergeCell ref="C336:E336"/>
    <mergeCell ref="C337:E337"/>
    <mergeCell ref="C338:E338"/>
    <mergeCell ref="C339:E339"/>
    <mergeCell ref="C352:E352"/>
    <mergeCell ref="C353:E353"/>
    <mergeCell ref="C354:E354"/>
    <mergeCell ref="C355:E355"/>
    <mergeCell ref="C356:N356"/>
    <mergeCell ref="C357:E357"/>
    <mergeCell ref="C346:E346"/>
    <mergeCell ref="C347:E347"/>
    <mergeCell ref="C348:E348"/>
    <mergeCell ref="C349:E349"/>
    <mergeCell ref="C350:E350"/>
    <mergeCell ref="C351:E351"/>
    <mergeCell ref="C364:E364"/>
    <mergeCell ref="C365:E365"/>
    <mergeCell ref="C366:E366"/>
    <mergeCell ref="C367:E367"/>
    <mergeCell ref="C368:E368"/>
    <mergeCell ref="C369:E369"/>
    <mergeCell ref="C358:E358"/>
    <mergeCell ref="C359:E359"/>
    <mergeCell ref="C360:E360"/>
    <mergeCell ref="C361:E361"/>
    <mergeCell ref="C362:E362"/>
    <mergeCell ref="C363:E363"/>
    <mergeCell ref="C376:E376"/>
    <mergeCell ref="C377:E377"/>
    <mergeCell ref="C378:E378"/>
    <mergeCell ref="C379:E379"/>
    <mergeCell ref="C380:E380"/>
    <mergeCell ref="C381:E381"/>
    <mergeCell ref="C370:E370"/>
    <mergeCell ref="C371:E371"/>
    <mergeCell ref="C372:E372"/>
    <mergeCell ref="C373:E373"/>
    <mergeCell ref="C374:E374"/>
    <mergeCell ref="C375:E375"/>
    <mergeCell ref="C388:E388"/>
    <mergeCell ref="C389:E389"/>
    <mergeCell ref="C390:E390"/>
    <mergeCell ref="C391:E391"/>
    <mergeCell ref="C392:E392"/>
    <mergeCell ref="C393:E393"/>
    <mergeCell ref="C382:E382"/>
    <mergeCell ref="C383:E383"/>
    <mergeCell ref="C384:E384"/>
    <mergeCell ref="C385:E385"/>
    <mergeCell ref="C386:E386"/>
    <mergeCell ref="C387:E387"/>
    <mergeCell ref="C400:E400"/>
    <mergeCell ref="C401:E401"/>
    <mergeCell ref="C402:E402"/>
    <mergeCell ref="C403:E403"/>
    <mergeCell ref="C404:E404"/>
    <mergeCell ref="C405:E405"/>
    <mergeCell ref="C394:E394"/>
    <mergeCell ref="C395:E395"/>
    <mergeCell ref="C396:E396"/>
    <mergeCell ref="C397:E397"/>
    <mergeCell ref="C398:E398"/>
    <mergeCell ref="C399:E399"/>
    <mergeCell ref="A412:N412"/>
    <mergeCell ref="C413:E413"/>
    <mergeCell ref="C414:E414"/>
    <mergeCell ref="C415:E415"/>
    <mergeCell ref="C416:E416"/>
    <mergeCell ref="C417:E417"/>
    <mergeCell ref="C406:E406"/>
    <mergeCell ref="C407:E407"/>
    <mergeCell ref="C408:E408"/>
    <mergeCell ref="C409:E409"/>
    <mergeCell ref="C410:E410"/>
    <mergeCell ref="C411:E411"/>
    <mergeCell ref="C424:E424"/>
    <mergeCell ref="C425:E425"/>
    <mergeCell ref="C426:E426"/>
    <mergeCell ref="C427:E427"/>
    <mergeCell ref="C428:E428"/>
    <mergeCell ref="C429:E429"/>
    <mergeCell ref="C418:E418"/>
    <mergeCell ref="C419:E419"/>
    <mergeCell ref="C420:E420"/>
    <mergeCell ref="C421:E421"/>
    <mergeCell ref="C422:E422"/>
    <mergeCell ref="C423:E423"/>
    <mergeCell ref="C437:E437"/>
    <mergeCell ref="C438:N438"/>
    <mergeCell ref="C439:E439"/>
    <mergeCell ref="C440:E440"/>
    <mergeCell ref="C441:E441"/>
    <mergeCell ref="C442:E442"/>
    <mergeCell ref="C430:E430"/>
    <mergeCell ref="C431:E431"/>
    <mergeCell ref="C432:E432"/>
    <mergeCell ref="C433:E433"/>
    <mergeCell ref="C435:K435"/>
    <mergeCell ref="A436:N436"/>
    <mergeCell ref="C451:E451"/>
    <mergeCell ref="C453:N453"/>
    <mergeCell ref="C454:N454"/>
    <mergeCell ref="C455:N455"/>
    <mergeCell ref="A456:N456"/>
    <mergeCell ref="C457:E457"/>
    <mergeCell ref="C443:E443"/>
    <mergeCell ref="C445:K445"/>
    <mergeCell ref="A446:N446"/>
    <mergeCell ref="A447:N447"/>
    <mergeCell ref="C448:E448"/>
    <mergeCell ref="A450:N450"/>
    <mergeCell ref="A468:N468"/>
    <mergeCell ref="C469:E469"/>
    <mergeCell ref="C471:E471"/>
    <mergeCell ref="C473:E473"/>
    <mergeCell ref="C475:E475"/>
    <mergeCell ref="C477:E477"/>
    <mergeCell ref="C459:N459"/>
    <mergeCell ref="C460:N460"/>
    <mergeCell ref="C461:N461"/>
    <mergeCell ref="C462:E462"/>
    <mergeCell ref="C464:E464"/>
    <mergeCell ref="C466:E466"/>
    <mergeCell ref="C489:N489"/>
    <mergeCell ref="C490:E490"/>
    <mergeCell ref="C492:N492"/>
    <mergeCell ref="C493:N493"/>
    <mergeCell ref="C494:N494"/>
    <mergeCell ref="C495:E495"/>
    <mergeCell ref="C479:E479"/>
    <mergeCell ref="C481:E481"/>
    <mergeCell ref="C483:E483"/>
    <mergeCell ref="C485:E485"/>
    <mergeCell ref="C487:N487"/>
    <mergeCell ref="C488:N488"/>
    <mergeCell ref="C506:E506"/>
    <mergeCell ref="C508:E508"/>
    <mergeCell ref="C510:N510"/>
    <mergeCell ref="C511:N511"/>
    <mergeCell ref="C512:N512"/>
    <mergeCell ref="C513:E513"/>
    <mergeCell ref="C497:E497"/>
    <mergeCell ref="C499:E499"/>
    <mergeCell ref="C501:N501"/>
    <mergeCell ref="C502:N502"/>
    <mergeCell ref="C503:N503"/>
    <mergeCell ref="C504:E504"/>
    <mergeCell ref="C524:E524"/>
    <mergeCell ref="C526:E526"/>
    <mergeCell ref="C528:E528"/>
    <mergeCell ref="C530:E530"/>
    <mergeCell ref="C532:E532"/>
    <mergeCell ref="C534:N534"/>
    <mergeCell ref="C515:E515"/>
    <mergeCell ref="C517:N517"/>
    <mergeCell ref="C518:N518"/>
    <mergeCell ref="C519:N519"/>
    <mergeCell ref="C520:E520"/>
    <mergeCell ref="C522:E522"/>
    <mergeCell ref="C543:N543"/>
    <mergeCell ref="C544:E544"/>
    <mergeCell ref="C546:E546"/>
    <mergeCell ref="C548:E548"/>
    <mergeCell ref="C550:E550"/>
    <mergeCell ref="C552:E552"/>
    <mergeCell ref="C535:N535"/>
    <mergeCell ref="C536:N536"/>
    <mergeCell ref="C537:E537"/>
    <mergeCell ref="C539:E539"/>
    <mergeCell ref="C541:N541"/>
    <mergeCell ref="C542:N542"/>
    <mergeCell ref="C563:E563"/>
    <mergeCell ref="C565:N565"/>
    <mergeCell ref="C566:N566"/>
    <mergeCell ref="C567:N567"/>
    <mergeCell ref="C568:E568"/>
    <mergeCell ref="C570:E570"/>
    <mergeCell ref="C554:E554"/>
    <mergeCell ref="C556:N556"/>
    <mergeCell ref="C557:N557"/>
    <mergeCell ref="C558:N558"/>
    <mergeCell ref="C559:E559"/>
    <mergeCell ref="C561:E561"/>
    <mergeCell ref="C580:N580"/>
    <mergeCell ref="C581:N581"/>
    <mergeCell ref="C582:N582"/>
    <mergeCell ref="C583:E583"/>
    <mergeCell ref="C585:N585"/>
    <mergeCell ref="C586:N586"/>
    <mergeCell ref="C572:N572"/>
    <mergeCell ref="C573:N573"/>
    <mergeCell ref="C574:N574"/>
    <mergeCell ref="C575:E575"/>
    <mergeCell ref="A577:N577"/>
    <mergeCell ref="C578:E578"/>
    <mergeCell ref="C595:N595"/>
    <mergeCell ref="C596:N596"/>
    <mergeCell ref="C597:N597"/>
    <mergeCell ref="C598:E598"/>
    <mergeCell ref="C600:N600"/>
    <mergeCell ref="C601:N601"/>
    <mergeCell ref="C587:N587"/>
    <mergeCell ref="C588:E588"/>
    <mergeCell ref="C590:N590"/>
    <mergeCell ref="C591:N591"/>
    <mergeCell ref="C592:N592"/>
    <mergeCell ref="C593:E593"/>
    <mergeCell ref="C610:K610"/>
    <mergeCell ref="C611:K611"/>
    <mergeCell ref="C612:K612"/>
    <mergeCell ref="C613:K613"/>
    <mergeCell ref="C614:K614"/>
    <mergeCell ref="C615:K615"/>
    <mergeCell ref="C602:N602"/>
    <mergeCell ref="C604:K604"/>
    <mergeCell ref="C606:K606"/>
    <mergeCell ref="C607:K607"/>
    <mergeCell ref="C608:K608"/>
    <mergeCell ref="C609:K609"/>
    <mergeCell ref="C622:K622"/>
    <mergeCell ref="C623:K623"/>
    <mergeCell ref="C624:K624"/>
    <mergeCell ref="C625:K625"/>
    <mergeCell ref="C626:K626"/>
    <mergeCell ref="C627:K627"/>
    <mergeCell ref="C616:K616"/>
    <mergeCell ref="C617:K617"/>
    <mergeCell ref="C618:K618"/>
    <mergeCell ref="C619:K619"/>
    <mergeCell ref="C620:K620"/>
    <mergeCell ref="C621:K621"/>
    <mergeCell ref="C636:L636"/>
    <mergeCell ref="C637:L637"/>
    <mergeCell ref="C638:L638"/>
    <mergeCell ref="C628:K628"/>
    <mergeCell ref="C629:K629"/>
    <mergeCell ref="C630:K630"/>
    <mergeCell ref="C631:K631"/>
    <mergeCell ref="C632:K632"/>
    <mergeCell ref="C635:L63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7"/>
  <sheetViews>
    <sheetView topLeftCell="A197" workbookViewId="0">
      <selection activeCell="J30" sqref="J30"/>
    </sheetView>
  </sheetViews>
  <sheetFormatPr defaultRowHeight="14.25" x14ac:dyDescent="0.2"/>
  <sheetData>
    <row r="1" spans="1:14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211" t="s">
        <v>284</v>
      </c>
    </row>
    <row r="2" spans="1:14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211" t="s">
        <v>285</v>
      </c>
    </row>
    <row r="3" spans="1:14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211"/>
    </row>
    <row r="4" spans="1:14" x14ac:dyDescent="0.2">
      <c r="A4" s="495" t="s">
        <v>286</v>
      </c>
      <c r="B4" s="495"/>
      <c r="C4" s="495"/>
      <c r="D4" s="212"/>
      <c r="E4" s="134"/>
      <c r="F4" s="134"/>
      <c r="G4" s="134"/>
      <c r="H4" s="134"/>
      <c r="I4" s="134"/>
      <c r="J4" s="134"/>
      <c r="K4" s="495" t="s">
        <v>287</v>
      </c>
      <c r="L4" s="495"/>
      <c r="M4" s="495"/>
      <c r="N4" s="495"/>
    </row>
    <row r="5" spans="1:14" x14ac:dyDescent="0.2">
      <c r="A5" s="496"/>
      <c r="B5" s="496"/>
      <c r="C5" s="496"/>
      <c r="D5" s="496"/>
      <c r="E5" s="213"/>
      <c r="F5" s="134"/>
      <c r="G5" s="134"/>
      <c r="H5" s="134"/>
      <c r="I5" s="134"/>
      <c r="J5" s="497"/>
      <c r="K5" s="497"/>
      <c r="L5" s="497"/>
      <c r="M5" s="497"/>
      <c r="N5" s="497"/>
    </row>
    <row r="6" spans="1:14" x14ac:dyDescent="0.2">
      <c r="A6" s="475"/>
      <c r="B6" s="475"/>
      <c r="C6" s="475"/>
      <c r="D6" s="475"/>
      <c r="E6" s="134"/>
      <c r="F6" s="134"/>
      <c r="G6" s="134"/>
      <c r="H6" s="134"/>
      <c r="I6" s="134"/>
      <c r="J6" s="475"/>
      <c r="K6" s="475"/>
      <c r="L6" s="475"/>
      <c r="M6" s="475"/>
      <c r="N6" s="475"/>
    </row>
    <row r="7" spans="1:14" x14ac:dyDescent="0.2">
      <c r="A7" s="214"/>
      <c r="B7" s="215"/>
      <c r="C7" s="213"/>
      <c r="D7" s="213"/>
      <c r="E7" s="134"/>
      <c r="F7" s="134"/>
      <c r="G7" s="134"/>
      <c r="H7" s="134"/>
      <c r="I7" s="134"/>
      <c r="J7" s="214"/>
      <c r="K7" s="214"/>
      <c r="L7" s="214"/>
      <c r="M7" s="214"/>
      <c r="N7" s="215"/>
    </row>
    <row r="8" spans="1:14" x14ac:dyDescent="0.2">
      <c r="A8" s="134" t="s">
        <v>378</v>
      </c>
      <c r="B8" s="216"/>
      <c r="C8" s="216"/>
      <c r="D8" s="216"/>
      <c r="E8" s="134"/>
      <c r="F8" s="134"/>
      <c r="G8" s="134"/>
      <c r="H8" s="134"/>
      <c r="I8" s="134"/>
      <c r="J8" s="134"/>
      <c r="K8" s="134"/>
      <c r="L8" s="216"/>
      <c r="M8" s="216"/>
      <c r="N8" s="211" t="s">
        <v>378</v>
      </c>
    </row>
    <row r="9" spans="1:14" x14ac:dyDescent="0.2">
      <c r="A9" s="134"/>
      <c r="B9" s="134"/>
      <c r="C9" s="134"/>
      <c r="D9" s="134"/>
      <c r="E9" s="134"/>
      <c r="F9" s="217"/>
      <c r="G9" s="134"/>
      <c r="H9" s="134"/>
      <c r="I9" s="134"/>
      <c r="J9" s="134"/>
      <c r="K9" s="134"/>
      <c r="L9" s="134"/>
      <c r="M9" s="134"/>
      <c r="N9" s="134"/>
    </row>
    <row r="10" spans="1:14" x14ac:dyDescent="0.2">
      <c r="A10" s="218" t="s">
        <v>288</v>
      </c>
      <c r="B10" s="216"/>
      <c r="C10" s="134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</row>
    <row r="11" spans="1:14" x14ac:dyDescent="0.2">
      <c r="A11" s="219" t="s">
        <v>289</v>
      </c>
      <c r="B11" s="134"/>
      <c r="C11" s="134"/>
      <c r="D11" s="214" t="s">
        <v>379</v>
      </c>
      <c r="E11" s="214"/>
      <c r="F11" s="220"/>
      <c r="G11" s="220"/>
      <c r="H11" s="220"/>
      <c r="I11" s="220"/>
      <c r="J11" s="220"/>
      <c r="K11" s="220"/>
      <c r="L11" s="220"/>
      <c r="M11" s="220"/>
      <c r="N11" s="220"/>
    </row>
    <row r="12" spans="1:14" x14ac:dyDescent="0.2">
      <c r="A12" s="219"/>
      <c r="B12" s="134"/>
      <c r="C12" s="134"/>
      <c r="D12" s="134"/>
      <c r="E12" s="134"/>
      <c r="F12" s="216"/>
      <c r="G12" s="216"/>
      <c r="H12" s="216"/>
      <c r="I12" s="216"/>
      <c r="J12" s="216"/>
      <c r="K12" s="216"/>
      <c r="L12" s="216"/>
      <c r="M12" s="216"/>
      <c r="N12" s="216"/>
    </row>
    <row r="13" spans="1:14" x14ac:dyDescent="0.2">
      <c r="A13" s="493" t="s">
        <v>1059</v>
      </c>
      <c r="B13" s="493"/>
      <c r="C13" s="493"/>
      <c r="D13" s="493"/>
      <c r="E13" s="493"/>
      <c r="F13" s="493"/>
      <c r="G13" s="493"/>
      <c r="H13" s="493"/>
      <c r="I13" s="493"/>
      <c r="J13" s="493"/>
      <c r="K13" s="493"/>
      <c r="L13" s="493"/>
      <c r="M13" s="493"/>
      <c r="N13" s="493"/>
    </row>
    <row r="14" spans="1:14" x14ac:dyDescent="0.2">
      <c r="A14" s="490" t="s">
        <v>290</v>
      </c>
      <c r="B14" s="490"/>
      <c r="C14" s="490"/>
      <c r="D14" s="490"/>
      <c r="E14" s="490"/>
      <c r="F14" s="490"/>
      <c r="G14" s="490"/>
      <c r="H14" s="490"/>
      <c r="I14" s="490"/>
      <c r="J14" s="490"/>
      <c r="K14" s="490"/>
      <c r="L14" s="490"/>
      <c r="M14" s="490"/>
      <c r="N14" s="490"/>
    </row>
    <row r="15" spans="1:14" x14ac:dyDescent="0.2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</row>
    <row r="16" spans="1:14" x14ac:dyDescent="0.2">
      <c r="A16" s="493"/>
      <c r="B16" s="493"/>
      <c r="C16" s="493"/>
      <c r="D16" s="493"/>
      <c r="E16" s="493"/>
      <c r="F16" s="493"/>
      <c r="G16" s="493"/>
      <c r="H16" s="493"/>
      <c r="I16" s="493"/>
      <c r="J16" s="493"/>
      <c r="K16" s="493"/>
      <c r="L16" s="493"/>
      <c r="M16" s="493"/>
      <c r="N16" s="493"/>
    </row>
    <row r="17" spans="1:14" x14ac:dyDescent="0.2">
      <c r="A17" s="490" t="s">
        <v>291</v>
      </c>
      <c r="B17" s="490"/>
      <c r="C17" s="490"/>
      <c r="D17" s="490"/>
      <c r="E17" s="490"/>
      <c r="F17" s="490"/>
      <c r="G17" s="490"/>
      <c r="H17" s="490"/>
      <c r="I17" s="490"/>
      <c r="J17" s="490"/>
      <c r="K17" s="490"/>
      <c r="L17" s="490"/>
      <c r="M17" s="490"/>
      <c r="N17" s="490"/>
    </row>
    <row r="18" spans="1:14" ht="18" x14ac:dyDescent="0.25">
      <c r="A18" s="494" t="s">
        <v>1210</v>
      </c>
      <c r="B18" s="494"/>
      <c r="C18" s="494"/>
      <c r="D18" s="494"/>
      <c r="E18" s="494"/>
      <c r="F18" s="494"/>
      <c r="G18" s="494"/>
      <c r="H18" s="494"/>
      <c r="I18" s="494"/>
      <c r="J18" s="494"/>
      <c r="K18" s="494"/>
      <c r="L18" s="494"/>
      <c r="M18" s="494"/>
      <c r="N18" s="494"/>
    </row>
    <row r="19" spans="1:14" ht="18" x14ac:dyDescent="0.25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</row>
    <row r="20" spans="1:14" x14ac:dyDescent="0.2">
      <c r="A20" s="489" t="s">
        <v>1211</v>
      </c>
      <c r="B20" s="489"/>
      <c r="C20" s="489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489"/>
    </row>
    <row r="21" spans="1:14" x14ac:dyDescent="0.2">
      <c r="A21" s="490" t="s">
        <v>292</v>
      </c>
      <c r="B21" s="490"/>
      <c r="C21" s="490"/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</row>
    <row r="22" spans="1:14" x14ac:dyDescent="0.2">
      <c r="A22" s="134" t="s">
        <v>293</v>
      </c>
      <c r="B22" s="223" t="s">
        <v>294</v>
      </c>
      <c r="C22" s="134" t="s">
        <v>295</v>
      </c>
      <c r="D22" s="134"/>
      <c r="E22" s="134"/>
      <c r="F22" s="213"/>
      <c r="G22" s="213"/>
      <c r="H22" s="213"/>
      <c r="I22" s="213"/>
      <c r="J22" s="213"/>
      <c r="K22" s="213"/>
      <c r="L22" s="213"/>
      <c r="M22" s="213"/>
      <c r="N22" s="213"/>
    </row>
    <row r="23" spans="1:14" x14ac:dyDescent="0.2">
      <c r="A23" s="134" t="s">
        <v>296</v>
      </c>
      <c r="B23" s="489"/>
      <c r="C23" s="489"/>
      <c r="D23" s="489"/>
      <c r="E23" s="489"/>
      <c r="F23" s="489"/>
      <c r="G23" s="213"/>
      <c r="H23" s="213"/>
      <c r="I23" s="213"/>
      <c r="J23" s="213"/>
      <c r="K23" s="213"/>
      <c r="L23" s="213"/>
      <c r="M23" s="213"/>
      <c r="N23" s="213"/>
    </row>
    <row r="24" spans="1:14" x14ac:dyDescent="0.2">
      <c r="A24" s="134"/>
      <c r="B24" s="491" t="s">
        <v>297</v>
      </c>
      <c r="C24" s="491"/>
      <c r="D24" s="491"/>
      <c r="E24" s="491"/>
      <c r="F24" s="491"/>
      <c r="G24" s="224"/>
      <c r="H24" s="224"/>
      <c r="I24" s="224"/>
      <c r="J24" s="224"/>
      <c r="K24" s="224"/>
      <c r="L24" s="224"/>
      <c r="M24" s="225"/>
      <c r="N24" s="224"/>
    </row>
    <row r="25" spans="1:14" x14ac:dyDescent="0.2">
      <c r="A25" s="134"/>
      <c r="B25" s="134"/>
      <c r="C25" s="134"/>
      <c r="D25" s="226"/>
      <c r="E25" s="226"/>
      <c r="F25" s="226"/>
      <c r="G25" s="226"/>
      <c r="H25" s="226"/>
      <c r="I25" s="226"/>
      <c r="J25" s="226"/>
      <c r="K25" s="226"/>
      <c r="L25" s="226"/>
      <c r="M25" s="224"/>
      <c r="N25" s="224"/>
    </row>
    <row r="26" spans="1:14" x14ac:dyDescent="0.2">
      <c r="A26" s="227" t="s">
        <v>298</v>
      </c>
      <c r="B26" s="134"/>
      <c r="C26" s="134"/>
      <c r="D26" s="214" t="s">
        <v>519</v>
      </c>
      <c r="E26" s="134"/>
      <c r="F26" s="228"/>
      <c r="G26" s="228"/>
      <c r="H26" s="228"/>
      <c r="I26" s="228"/>
      <c r="J26" s="228"/>
      <c r="K26" s="228"/>
      <c r="L26" s="228"/>
      <c r="M26" s="228"/>
      <c r="N26" s="228"/>
    </row>
    <row r="27" spans="1:14" x14ac:dyDescent="0.2">
      <c r="A27" s="134"/>
      <c r="B27" s="134"/>
      <c r="C27" s="134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</row>
    <row r="28" spans="1:14" x14ac:dyDescent="0.2">
      <c r="A28" s="227" t="s">
        <v>299</v>
      </c>
      <c r="B28" s="134"/>
      <c r="C28" s="229">
        <v>11061.78</v>
      </c>
      <c r="D28" s="230" t="s">
        <v>1212</v>
      </c>
      <c r="E28" s="219" t="s">
        <v>300</v>
      </c>
      <c r="F28" s="134"/>
      <c r="G28" s="134"/>
      <c r="H28" s="134"/>
      <c r="I28" s="134"/>
      <c r="J28" s="134"/>
      <c r="K28" s="134"/>
      <c r="L28" s="231"/>
      <c r="M28" s="231"/>
      <c r="N28" s="134"/>
    </row>
    <row r="29" spans="1:14" x14ac:dyDescent="0.2">
      <c r="A29" s="134"/>
      <c r="B29" s="134" t="s">
        <v>240</v>
      </c>
      <c r="C29" s="232"/>
      <c r="D29" s="233"/>
      <c r="E29" s="219"/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x14ac:dyDescent="0.2">
      <c r="A30" s="134"/>
      <c r="B30" s="134" t="s">
        <v>221</v>
      </c>
      <c r="C30" s="229">
        <v>69.97</v>
      </c>
      <c r="D30" s="230" t="s">
        <v>1213</v>
      </c>
      <c r="E30" s="219" t="s">
        <v>300</v>
      </c>
      <c r="F30" s="134"/>
      <c r="G30" s="134" t="s">
        <v>301</v>
      </c>
      <c r="H30" s="134"/>
      <c r="I30" s="134"/>
      <c r="J30" s="134"/>
      <c r="K30" s="134"/>
      <c r="L30" s="229">
        <v>134.78</v>
      </c>
      <c r="M30" s="230" t="s">
        <v>1214</v>
      </c>
      <c r="N30" s="219" t="s">
        <v>300</v>
      </c>
    </row>
    <row r="31" spans="1:14" x14ac:dyDescent="0.2">
      <c r="A31" s="134"/>
      <c r="B31" s="134" t="s">
        <v>19</v>
      </c>
      <c r="C31" s="229">
        <v>261.89</v>
      </c>
      <c r="D31" s="234" t="s">
        <v>1215</v>
      </c>
      <c r="E31" s="219" t="s">
        <v>300</v>
      </c>
      <c r="F31" s="134"/>
      <c r="G31" s="134" t="s">
        <v>302</v>
      </c>
      <c r="H31" s="134"/>
      <c r="I31" s="134"/>
      <c r="J31" s="134"/>
      <c r="K31" s="134"/>
      <c r="L31" s="235"/>
      <c r="M31" s="235">
        <v>412.25</v>
      </c>
      <c r="N31" s="219" t="s">
        <v>303</v>
      </c>
    </row>
    <row r="32" spans="1:14" x14ac:dyDescent="0.2">
      <c r="A32" s="134"/>
      <c r="B32" s="134" t="s">
        <v>20</v>
      </c>
      <c r="C32" s="229">
        <v>10647.17</v>
      </c>
      <c r="D32" s="234" t="s">
        <v>1216</v>
      </c>
      <c r="E32" s="219" t="s">
        <v>300</v>
      </c>
      <c r="F32" s="134"/>
      <c r="G32" s="134" t="s">
        <v>304</v>
      </c>
      <c r="H32" s="134"/>
      <c r="I32" s="134"/>
      <c r="J32" s="134"/>
      <c r="K32" s="134"/>
      <c r="L32" s="235"/>
      <c r="M32" s="235">
        <v>33.450000000000003</v>
      </c>
      <c r="N32" s="219" t="s">
        <v>303</v>
      </c>
    </row>
    <row r="33" spans="1:14" x14ac:dyDescent="0.2">
      <c r="A33" s="134"/>
      <c r="B33" s="134" t="s">
        <v>21</v>
      </c>
      <c r="C33" s="229">
        <v>82.74</v>
      </c>
      <c r="D33" s="230" t="s">
        <v>1217</v>
      </c>
      <c r="E33" s="219" t="s">
        <v>300</v>
      </c>
      <c r="F33" s="134"/>
      <c r="G33" s="134" t="s">
        <v>305</v>
      </c>
      <c r="H33" s="134"/>
      <c r="I33" s="134"/>
      <c r="J33" s="134"/>
      <c r="K33" s="134"/>
      <c r="L33" s="492"/>
      <c r="M33" s="492"/>
      <c r="N33" s="134"/>
    </row>
    <row r="34" spans="1:14" x14ac:dyDescent="0.2">
      <c r="A34" s="134"/>
      <c r="B34" s="134"/>
      <c r="C34" s="232"/>
      <c r="D34" s="233"/>
      <c r="E34" s="218"/>
      <c r="F34" s="134"/>
      <c r="G34" s="134"/>
      <c r="H34" s="134"/>
      <c r="I34" s="134"/>
      <c r="J34" s="134"/>
      <c r="K34" s="134"/>
      <c r="L34" s="228"/>
      <c r="M34" s="228"/>
      <c r="N34" s="134"/>
    </row>
    <row r="35" spans="1:14" x14ac:dyDescent="0.2">
      <c r="A35" s="236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x14ac:dyDescent="0.2">
      <c r="A36" s="487" t="s">
        <v>11</v>
      </c>
      <c r="B36" s="487" t="s">
        <v>12</v>
      </c>
      <c r="C36" s="487" t="s">
        <v>306</v>
      </c>
      <c r="D36" s="487"/>
      <c r="E36" s="487"/>
      <c r="F36" s="487" t="s">
        <v>307</v>
      </c>
      <c r="G36" s="487" t="s">
        <v>308</v>
      </c>
      <c r="H36" s="487"/>
      <c r="I36" s="487"/>
      <c r="J36" s="487" t="s">
        <v>309</v>
      </c>
      <c r="K36" s="487"/>
      <c r="L36" s="487"/>
      <c r="M36" s="487" t="s">
        <v>310</v>
      </c>
      <c r="N36" s="487" t="s">
        <v>311</v>
      </c>
    </row>
    <row r="37" spans="1:14" x14ac:dyDescent="0.2">
      <c r="A37" s="487"/>
      <c r="B37" s="487"/>
      <c r="C37" s="487"/>
      <c r="D37" s="487"/>
      <c r="E37" s="487"/>
      <c r="F37" s="487"/>
      <c r="G37" s="487"/>
      <c r="H37" s="487"/>
      <c r="I37" s="487"/>
      <c r="J37" s="487"/>
      <c r="K37" s="487"/>
      <c r="L37" s="487"/>
      <c r="M37" s="487"/>
      <c r="N37" s="487"/>
    </row>
    <row r="38" spans="1:14" ht="45" x14ac:dyDescent="0.2">
      <c r="A38" s="487"/>
      <c r="B38" s="487"/>
      <c r="C38" s="487"/>
      <c r="D38" s="487"/>
      <c r="E38" s="487"/>
      <c r="F38" s="487"/>
      <c r="G38" s="237" t="s">
        <v>312</v>
      </c>
      <c r="H38" s="237" t="s">
        <v>313</v>
      </c>
      <c r="I38" s="237" t="s">
        <v>314</v>
      </c>
      <c r="J38" s="237" t="s">
        <v>312</v>
      </c>
      <c r="K38" s="237" t="s">
        <v>313</v>
      </c>
      <c r="L38" s="237" t="s">
        <v>22</v>
      </c>
      <c r="M38" s="487"/>
      <c r="N38" s="487"/>
    </row>
    <row r="39" spans="1:14" x14ac:dyDescent="0.2">
      <c r="A39" s="238">
        <v>1</v>
      </c>
      <c r="B39" s="238">
        <v>2</v>
      </c>
      <c r="C39" s="488">
        <v>3</v>
      </c>
      <c r="D39" s="488"/>
      <c r="E39" s="488"/>
      <c r="F39" s="238">
        <v>4</v>
      </c>
      <c r="G39" s="238">
        <v>5</v>
      </c>
      <c r="H39" s="238">
        <v>6</v>
      </c>
      <c r="I39" s="238">
        <v>7</v>
      </c>
      <c r="J39" s="238">
        <v>8</v>
      </c>
      <c r="K39" s="238">
        <v>9</v>
      </c>
      <c r="L39" s="238">
        <v>10</v>
      </c>
      <c r="M39" s="238">
        <v>11</v>
      </c>
      <c r="N39" s="238">
        <v>12</v>
      </c>
    </row>
    <row r="40" spans="1:14" x14ac:dyDescent="0.2">
      <c r="A40" s="482" t="s">
        <v>435</v>
      </c>
      <c r="B40" s="483"/>
      <c r="C40" s="483"/>
      <c r="D40" s="483"/>
      <c r="E40" s="483"/>
      <c r="F40" s="483"/>
      <c r="G40" s="483"/>
      <c r="H40" s="483"/>
      <c r="I40" s="483"/>
      <c r="J40" s="483"/>
      <c r="K40" s="483"/>
      <c r="L40" s="483"/>
      <c r="M40" s="483"/>
      <c r="N40" s="484"/>
    </row>
    <row r="41" spans="1:14" ht="22.5" x14ac:dyDescent="0.2">
      <c r="A41" s="239" t="s">
        <v>315</v>
      </c>
      <c r="B41" s="240" t="s">
        <v>1218</v>
      </c>
      <c r="C41" s="478" t="s">
        <v>1219</v>
      </c>
      <c r="D41" s="478"/>
      <c r="E41" s="478"/>
      <c r="F41" s="241" t="s">
        <v>357</v>
      </c>
      <c r="G41" s="241"/>
      <c r="H41" s="241"/>
      <c r="I41" s="241" t="s">
        <v>315</v>
      </c>
      <c r="J41" s="242"/>
      <c r="K41" s="241"/>
      <c r="L41" s="242"/>
      <c r="M41" s="241"/>
      <c r="N41" s="243"/>
    </row>
    <row r="42" spans="1:14" x14ac:dyDescent="0.2">
      <c r="A42" s="244"/>
      <c r="B42" s="245" t="s">
        <v>315</v>
      </c>
      <c r="C42" s="475" t="s">
        <v>25</v>
      </c>
      <c r="D42" s="475"/>
      <c r="E42" s="475"/>
      <c r="F42" s="246"/>
      <c r="G42" s="246"/>
      <c r="H42" s="246"/>
      <c r="I42" s="246"/>
      <c r="J42" s="247">
        <v>58.92</v>
      </c>
      <c r="K42" s="246"/>
      <c r="L42" s="247">
        <v>58.92</v>
      </c>
      <c r="M42" s="246" t="s">
        <v>400</v>
      </c>
      <c r="N42" s="248">
        <v>1882</v>
      </c>
    </row>
    <row r="43" spans="1:14" x14ac:dyDescent="0.2">
      <c r="A43" s="244"/>
      <c r="B43" s="245" t="s">
        <v>316</v>
      </c>
      <c r="C43" s="475" t="s">
        <v>4</v>
      </c>
      <c r="D43" s="475"/>
      <c r="E43" s="475"/>
      <c r="F43" s="246"/>
      <c r="G43" s="246"/>
      <c r="H43" s="246"/>
      <c r="I43" s="246"/>
      <c r="J43" s="247">
        <v>499.34</v>
      </c>
      <c r="K43" s="246"/>
      <c r="L43" s="247">
        <v>499.34</v>
      </c>
      <c r="M43" s="246" t="s">
        <v>476</v>
      </c>
      <c r="N43" s="248">
        <v>3565</v>
      </c>
    </row>
    <row r="44" spans="1:14" x14ac:dyDescent="0.2">
      <c r="A44" s="244"/>
      <c r="B44" s="245" t="s">
        <v>323</v>
      </c>
      <c r="C44" s="475" t="s">
        <v>325</v>
      </c>
      <c r="D44" s="475"/>
      <c r="E44" s="475"/>
      <c r="F44" s="246"/>
      <c r="G44" s="246"/>
      <c r="H44" s="246"/>
      <c r="I44" s="246"/>
      <c r="J44" s="247">
        <v>48.84</v>
      </c>
      <c r="K44" s="246"/>
      <c r="L44" s="247">
        <v>48.84</v>
      </c>
      <c r="M44" s="246" t="s">
        <v>400</v>
      </c>
      <c r="N44" s="248">
        <v>1560</v>
      </c>
    </row>
    <row r="45" spans="1:14" ht="22.5" x14ac:dyDescent="0.2">
      <c r="A45" s="281"/>
      <c r="B45" s="282" t="s">
        <v>1220</v>
      </c>
      <c r="C45" s="486" t="s">
        <v>1221</v>
      </c>
      <c r="D45" s="486"/>
      <c r="E45" s="486"/>
      <c r="F45" s="283" t="s">
        <v>443</v>
      </c>
      <c r="G45" s="283" t="s">
        <v>349</v>
      </c>
      <c r="H45" s="283"/>
      <c r="I45" s="283" t="s">
        <v>349</v>
      </c>
      <c r="J45" s="245"/>
      <c r="K45" s="246"/>
      <c r="L45" s="247"/>
      <c r="M45" s="246"/>
      <c r="N45" s="284"/>
    </row>
    <row r="46" spans="1:14" ht="22.5" x14ac:dyDescent="0.2">
      <c r="A46" s="281"/>
      <c r="B46" s="282" t="s">
        <v>1222</v>
      </c>
      <c r="C46" s="486" t="s">
        <v>1223</v>
      </c>
      <c r="D46" s="486"/>
      <c r="E46" s="486"/>
      <c r="F46" s="283" t="s">
        <v>443</v>
      </c>
      <c r="G46" s="283" t="s">
        <v>349</v>
      </c>
      <c r="H46" s="283"/>
      <c r="I46" s="283" t="s">
        <v>349</v>
      </c>
      <c r="J46" s="245"/>
      <c r="K46" s="246"/>
      <c r="L46" s="247"/>
      <c r="M46" s="246"/>
      <c r="N46" s="284"/>
    </row>
    <row r="47" spans="1:14" x14ac:dyDescent="0.2">
      <c r="A47" s="244"/>
      <c r="B47" s="245"/>
      <c r="C47" s="475" t="s">
        <v>317</v>
      </c>
      <c r="D47" s="475"/>
      <c r="E47" s="475"/>
      <c r="F47" s="246" t="s">
        <v>318</v>
      </c>
      <c r="G47" s="246" t="s">
        <v>1224</v>
      </c>
      <c r="H47" s="246"/>
      <c r="I47" s="246" t="s">
        <v>1224</v>
      </c>
      <c r="J47" s="247"/>
      <c r="K47" s="246"/>
      <c r="L47" s="247"/>
      <c r="M47" s="246"/>
      <c r="N47" s="248"/>
    </row>
    <row r="48" spans="1:14" x14ac:dyDescent="0.2">
      <c r="A48" s="244"/>
      <c r="B48" s="245"/>
      <c r="C48" s="475" t="s">
        <v>326</v>
      </c>
      <c r="D48" s="475"/>
      <c r="E48" s="475"/>
      <c r="F48" s="246" t="s">
        <v>318</v>
      </c>
      <c r="G48" s="246" t="s">
        <v>1225</v>
      </c>
      <c r="H48" s="246"/>
      <c r="I48" s="246" t="s">
        <v>1225</v>
      </c>
      <c r="J48" s="247"/>
      <c r="K48" s="246"/>
      <c r="L48" s="247"/>
      <c r="M48" s="246"/>
      <c r="N48" s="248"/>
    </row>
    <row r="49" spans="1:14" x14ac:dyDescent="0.2">
      <c r="A49" s="244"/>
      <c r="B49" s="245"/>
      <c r="C49" s="485" t="s">
        <v>319</v>
      </c>
      <c r="D49" s="485"/>
      <c r="E49" s="485"/>
      <c r="F49" s="249"/>
      <c r="G49" s="249"/>
      <c r="H49" s="249"/>
      <c r="I49" s="249"/>
      <c r="J49" s="250">
        <v>558.26</v>
      </c>
      <c r="K49" s="249"/>
      <c r="L49" s="250">
        <v>558.26</v>
      </c>
      <c r="M49" s="249"/>
      <c r="N49" s="251"/>
    </row>
    <row r="50" spans="1:14" x14ac:dyDescent="0.2">
      <c r="A50" s="244"/>
      <c r="B50" s="245"/>
      <c r="C50" s="475" t="s">
        <v>320</v>
      </c>
      <c r="D50" s="475"/>
      <c r="E50" s="475"/>
      <c r="F50" s="246"/>
      <c r="G50" s="246"/>
      <c r="H50" s="246"/>
      <c r="I50" s="246"/>
      <c r="J50" s="247"/>
      <c r="K50" s="246"/>
      <c r="L50" s="247">
        <v>107.76</v>
      </c>
      <c r="M50" s="246"/>
      <c r="N50" s="248">
        <v>3442</v>
      </c>
    </row>
    <row r="51" spans="1:14" x14ac:dyDescent="0.2">
      <c r="A51" s="244"/>
      <c r="B51" s="245"/>
      <c r="C51" s="475" t="s">
        <v>355</v>
      </c>
      <c r="D51" s="475"/>
      <c r="E51" s="475"/>
      <c r="F51" s="246" t="s">
        <v>321</v>
      </c>
      <c r="G51" s="246" t="s">
        <v>585</v>
      </c>
      <c r="H51" s="246"/>
      <c r="I51" s="246" t="s">
        <v>585</v>
      </c>
      <c r="J51" s="247"/>
      <c r="K51" s="246"/>
      <c r="L51" s="247">
        <v>113.15</v>
      </c>
      <c r="M51" s="246"/>
      <c r="N51" s="248">
        <v>3614</v>
      </c>
    </row>
    <row r="52" spans="1:14" x14ac:dyDescent="0.2">
      <c r="A52" s="244"/>
      <c r="B52" s="245"/>
      <c r="C52" s="475" t="s">
        <v>356</v>
      </c>
      <c r="D52" s="475"/>
      <c r="E52" s="475"/>
      <c r="F52" s="246" t="s">
        <v>321</v>
      </c>
      <c r="G52" s="246" t="s">
        <v>331</v>
      </c>
      <c r="H52" s="246"/>
      <c r="I52" s="246" t="s">
        <v>331</v>
      </c>
      <c r="J52" s="247"/>
      <c r="K52" s="246"/>
      <c r="L52" s="247">
        <v>64.66</v>
      </c>
      <c r="M52" s="246"/>
      <c r="N52" s="248">
        <v>2065</v>
      </c>
    </row>
    <row r="53" spans="1:14" x14ac:dyDescent="0.2">
      <c r="A53" s="252"/>
      <c r="B53" s="253"/>
      <c r="C53" s="478" t="s">
        <v>322</v>
      </c>
      <c r="D53" s="478"/>
      <c r="E53" s="478"/>
      <c r="F53" s="241"/>
      <c r="G53" s="241"/>
      <c r="H53" s="241"/>
      <c r="I53" s="241"/>
      <c r="J53" s="242"/>
      <c r="K53" s="241"/>
      <c r="L53" s="242">
        <v>736.07</v>
      </c>
      <c r="M53" s="249"/>
      <c r="N53" s="243">
        <v>11126</v>
      </c>
    </row>
    <row r="54" spans="1:14" ht="22.5" x14ac:dyDescent="0.2">
      <c r="A54" s="239" t="s">
        <v>316</v>
      </c>
      <c r="B54" s="240" t="s">
        <v>1226</v>
      </c>
      <c r="C54" s="478" t="s">
        <v>1227</v>
      </c>
      <c r="D54" s="478"/>
      <c r="E54" s="478"/>
      <c r="F54" s="241" t="s">
        <v>357</v>
      </c>
      <c r="G54" s="241"/>
      <c r="H54" s="241"/>
      <c r="I54" s="241" t="s">
        <v>328</v>
      </c>
      <c r="J54" s="242">
        <v>626.11</v>
      </c>
      <c r="K54" s="241"/>
      <c r="L54" s="242">
        <v>3756.66</v>
      </c>
      <c r="M54" s="241" t="s">
        <v>477</v>
      </c>
      <c r="N54" s="243">
        <v>19046</v>
      </c>
    </row>
    <row r="55" spans="1:14" x14ac:dyDescent="0.2">
      <c r="A55" s="252"/>
      <c r="B55" s="253"/>
      <c r="C55" s="218" t="s">
        <v>1085</v>
      </c>
      <c r="D55" s="277"/>
      <c r="E55" s="277"/>
      <c r="F55" s="254"/>
      <c r="G55" s="254"/>
      <c r="H55" s="254"/>
      <c r="I55" s="254"/>
      <c r="J55" s="278"/>
      <c r="K55" s="254"/>
      <c r="L55" s="278"/>
      <c r="M55" s="279"/>
      <c r="N55" s="280"/>
    </row>
    <row r="56" spans="1:14" ht="22.5" x14ac:dyDescent="0.2">
      <c r="A56" s="239" t="s">
        <v>323</v>
      </c>
      <c r="B56" s="240" t="s">
        <v>436</v>
      </c>
      <c r="C56" s="478" t="s">
        <v>417</v>
      </c>
      <c r="D56" s="478"/>
      <c r="E56" s="478"/>
      <c r="F56" s="241" t="s">
        <v>437</v>
      </c>
      <c r="G56" s="241"/>
      <c r="H56" s="241"/>
      <c r="I56" s="241" t="s">
        <v>1228</v>
      </c>
      <c r="J56" s="242"/>
      <c r="K56" s="241"/>
      <c r="L56" s="242"/>
      <c r="M56" s="241"/>
      <c r="N56" s="243"/>
    </row>
    <row r="57" spans="1:14" x14ac:dyDescent="0.2">
      <c r="A57" s="244"/>
      <c r="B57" s="245" t="s">
        <v>315</v>
      </c>
      <c r="C57" s="475" t="s">
        <v>25</v>
      </c>
      <c r="D57" s="475"/>
      <c r="E57" s="475"/>
      <c r="F57" s="246"/>
      <c r="G57" s="246"/>
      <c r="H57" s="246"/>
      <c r="I57" s="246"/>
      <c r="J57" s="247">
        <v>1201.2</v>
      </c>
      <c r="K57" s="246"/>
      <c r="L57" s="247">
        <v>75.08</v>
      </c>
      <c r="M57" s="246" t="s">
        <v>400</v>
      </c>
      <c r="N57" s="248">
        <v>2398</v>
      </c>
    </row>
    <row r="58" spans="1:14" x14ac:dyDescent="0.2">
      <c r="A58" s="244"/>
      <c r="B58" s="245"/>
      <c r="C58" s="475" t="s">
        <v>317</v>
      </c>
      <c r="D58" s="475"/>
      <c r="E58" s="475"/>
      <c r="F58" s="246" t="s">
        <v>318</v>
      </c>
      <c r="G58" s="246" t="s">
        <v>418</v>
      </c>
      <c r="H58" s="246"/>
      <c r="I58" s="246" t="s">
        <v>1229</v>
      </c>
      <c r="J58" s="247"/>
      <c r="K58" s="246"/>
      <c r="L58" s="247"/>
      <c r="M58" s="246"/>
      <c r="N58" s="248"/>
    </row>
    <row r="59" spans="1:14" x14ac:dyDescent="0.2">
      <c r="A59" s="244"/>
      <c r="B59" s="245"/>
      <c r="C59" s="485" t="s">
        <v>319</v>
      </c>
      <c r="D59" s="485"/>
      <c r="E59" s="485"/>
      <c r="F59" s="249"/>
      <c r="G59" s="249"/>
      <c r="H59" s="249"/>
      <c r="I59" s="249"/>
      <c r="J59" s="250">
        <v>1201.2</v>
      </c>
      <c r="K59" s="249"/>
      <c r="L59" s="250">
        <v>75.08</v>
      </c>
      <c r="M59" s="249"/>
      <c r="N59" s="251"/>
    </row>
    <row r="60" spans="1:14" x14ac:dyDescent="0.2">
      <c r="A60" s="244"/>
      <c r="B60" s="245"/>
      <c r="C60" s="475" t="s">
        <v>320</v>
      </c>
      <c r="D60" s="475"/>
      <c r="E60" s="475"/>
      <c r="F60" s="246"/>
      <c r="G60" s="246"/>
      <c r="H60" s="246"/>
      <c r="I60" s="246"/>
      <c r="J60" s="247"/>
      <c r="K60" s="246"/>
      <c r="L60" s="247">
        <v>75.08</v>
      </c>
      <c r="M60" s="246"/>
      <c r="N60" s="248">
        <v>2398</v>
      </c>
    </row>
    <row r="61" spans="1:14" ht="33.75" x14ac:dyDescent="0.2">
      <c r="A61" s="244"/>
      <c r="B61" s="245" t="s">
        <v>1230</v>
      </c>
      <c r="C61" s="475" t="s">
        <v>383</v>
      </c>
      <c r="D61" s="475"/>
      <c r="E61" s="475"/>
      <c r="F61" s="246" t="s">
        <v>321</v>
      </c>
      <c r="G61" s="246" t="s">
        <v>525</v>
      </c>
      <c r="H61" s="246"/>
      <c r="I61" s="246" t="s">
        <v>525</v>
      </c>
      <c r="J61" s="247"/>
      <c r="K61" s="246"/>
      <c r="L61" s="247">
        <v>60.06</v>
      </c>
      <c r="M61" s="246"/>
      <c r="N61" s="248">
        <v>1918</v>
      </c>
    </row>
    <row r="62" spans="1:14" ht="56.25" x14ac:dyDescent="0.2">
      <c r="A62" s="244"/>
      <c r="B62" s="245" t="s">
        <v>1231</v>
      </c>
      <c r="C62" s="475" t="s">
        <v>384</v>
      </c>
      <c r="D62" s="475"/>
      <c r="E62" s="475"/>
      <c r="F62" s="246" t="s">
        <v>321</v>
      </c>
      <c r="G62" s="246" t="s">
        <v>511</v>
      </c>
      <c r="H62" s="246"/>
      <c r="I62" s="246" t="s">
        <v>511</v>
      </c>
      <c r="J62" s="247"/>
      <c r="K62" s="246"/>
      <c r="L62" s="247">
        <v>33.79</v>
      </c>
      <c r="M62" s="246"/>
      <c r="N62" s="248">
        <v>1079</v>
      </c>
    </row>
    <row r="63" spans="1:14" x14ac:dyDescent="0.2">
      <c r="A63" s="252"/>
      <c r="B63" s="253"/>
      <c r="C63" s="478" t="s">
        <v>322</v>
      </c>
      <c r="D63" s="478"/>
      <c r="E63" s="478"/>
      <c r="F63" s="241"/>
      <c r="G63" s="241"/>
      <c r="H63" s="241"/>
      <c r="I63" s="241"/>
      <c r="J63" s="242"/>
      <c r="K63" s="241"/>
      <c r="L63" s="242">
        <v>168.93</v>
      </c>
      <c r="M63" s="249"/>
      <c r="N63" s="243">
        <v>5395</v>
      </c>
    </row>
    <row r="64" spans="1:14" ht="22.5" x14ac:dyDescent="0.2">
      <c r="A64" s="239" t="s">
        <v>324</v>
      </c>
      <c r="B64" s="240" t="s">
        <v>438</v>
      </c>
      <c r="C64" s="478" t="s">
        <v>439</v>
      </c>
      <c r="D64" s="478"/>
      <c r="E64" s="478"/>
      <c r="F64" s="241" t="s">
        <v>437</v>
      </c>
      <c r="G64" s="241"/>
      <c r="H64" s="241"/>
      <c r="I64" s="241" t="s">
        <v>1228</v>
      </c>
      <c r="J64" s="242"/>
      <c r="K64" s="241"/>
      <c r="L64" s="242"/>
      <c r="M64" s="241"/>
      <c r="N64" s="243"/>
    </row>
    <row r="65" spans="1:14" x14ac:dyDescent="0.2">
      <c r="A65" s="244"/>
      <c r="B65" s="245" t="s">
        <v>315</v>
      </c>
      <c r="C65" s="475" t="s">
        <v>25</v>
      </c>
      <c r="D65" s="475"/>
      <c r="E65" s="475"/>
      <c r="F65" s="246"/>
      <c r="G65" s="246"/>
      <c r="H65" s="246"/>
      <c r="I65" s="246"/>
      <c r="J65" s="247">
        <v>729</v>
      </c>
      <c r="K65" s="246"/>
      <c r="L65" s="247">
        <v>45.56</v>
      </c>
      <c r="M65" s="246" t="s">
        <v>400</v>
      </c>
      <c r="N65" s="248">
        <v>1455</v>
      </c>
    </row>
    <row r="66" spans="1:14" x14ac:dyDescent="0.2">
      <c r="A66" s="244"/>
      <c r="B66" s="245"/>
      <c r="C66" s="475" t="s">
        <v>317</v>
      </c>
      <c r="D66" s="475"/>
      <c r="E66" s="475"/>
      <c r="F66" s="246" t="s">
        <v>318</v>
      </c>
      <c r="G66" s="246" t="s">
        <v>440</v>
      </c>
      <c r="H66" s="246"/>
      <c r="I66" s="246" t="s">
        <v>1232</v>
      </c>
      <c r="J66" s="247"/>
      <c r="K66" s="246"/>
      <c r="L66" s="247"/>
      <c r="M66" s="246"/>
      <c r="N66" s="248"/>
    </row>
    <row r="67" spans="1:14" x14ac:dyDescent="0.2">
      <c r="A67" s="244"/>
      <c r="B67" s="245"/>
      <c r="C67" s="485" t="s">
        <v>319</v>
      </c>
      <c r="D67" s="485"/>
      <c r="E67" s="485"/>
      <c r="F67" s="249"/>
      <c r="G67" s="249"/>
      <c r="H67" s="249"/>
      <c r="I67" s="249"/>
      <c r="J67" s="250">
        <v>729</v>
      </c>
      <c r="K67" s="249"/>
      <c r="L67" s="250">
        <v>45.56</v>
      </c>
      <c r="M67" s="249"/>
      <c r="N67" s="251"/>
    </row>
    <row r="68" spans="1:14" x14ac:dyDescent="0.2">
      <c r="A68" s="244"/>
      <c r="B68" s="245"/>
      <c r="C68" s="475" t="s">
        <v>320</v>
      </c>
      <c r="D68" s="475"/>
      <c r="E68" s="475"/>
      <c r="F68" s="246"/>
      <c r="G68" s="246"/>
      <c r="H68" s="246"/>
      <c r="I68" s="246"/>
      <c r="J68" s="247"/>
      <c r="K68" s="246"/>
      <c r="L68" s="247">
        <v>45.56</v>
      </c>
      <c r="M68" s="246"/>
      <c r="N68" s="248">
        <v>1455</v>
      </c>
    </row>
    <row r="69" spans="1:14" ht="33.75" x14ac:dyDescent="0.2">
      <c r="A69" s="244"/>
      <c r="B69" s="245" t="s">
        <v>1230</v>
      </c>
      <c r="C69" s="475" t="s">
        <v>383</v>
      </c>
      <c r="D69" s="475"/>
      <c r="E69" s="475"/>
      <c r="F69" s="246" t="s">
        <v>321</v>
      </c>
      <c r="G69" s="246" t="s">
        <v>525</v>
      </c>
      <c r="H69" s="246"/>
      <c r="I69" s="246" t="s">
        <v>525</v>
      </c>
      <c r="J69" s="247"/>
      <c r="K69" s="246"/>
      <c r="L69" s="247">
        <v>36.450000000000003</v>
      </c>
      <c r="M69" s="246"/>
      <c r="N69" s="248">
        <v>1164</v>
      </c>
    </row>
    <row r="70" spans="1:14" ht="56.25" x14ac:dyDescent="0.2">
      <c r="A70" s="244"/>
      <c r="B70" s="245" t="s">
        <v>1231</v>
      </c>
      <c r="C70" s="475" t="s">
        <v>384</v>
      </c>
      <c r="D70" s="475"/>
      <c r="E70" s="475"/>
      <c r="F70" s="246" t="s">
        <v>321</v>
      </c>
      <c r="G70" s="246" t="s">
        <v>511</v>
      </c>
      <c r="H70" s="246"/>
      <c r="I70" s="246" t="s">
        <v>511</v>
      </c>
      <c r="J70" s="247"/>
      <c r="K70" s="246"/>
      <c r="L70" s="247">
        <v>20.5</v>
      </c>
      <c r="M70" s="246"/>
      <c r="N70" s="248">
        <v>655</v>
      </c>
    </row>
    <row r="71" spans="1:14" x14ac:dyDescent="0.2">
      <c r="A71" s="252"/>
      <c r="B71" s="253"/>
      <c r="C71" s="478" t="s">
        <v>322</v>
      </c>
      <c r="D71" s="478"/>
      <c r="E71" s="478"/>
      <c r="F71" s="241"/>
      <c r="G71" s="241"/>
      <c r="H71" s="241"/>
      <c r="I71" s="241"/>
      <c r="J71" s="242"/>
      <c r="K71" s="241"/>
      <c r="L71" s="242">
        <v>102.51</v>
      </c>
      <c r="M71" s="249"/>
      <c r="N71" s="243">
        <v>3274</v>
      </c>
    </row>
    <row r="72" spans="1:14" ht="22.5" x14ac:dyDescent="0.2">
      <c r="A72" s="239" t="s">
        <v>327</v>
      </c>
      <c r="B72" s="240" t="s">
        <v>1233</v>
      </c>
      <c r="C72" s="478" t="s">
        <v>1234</v>
      </c>
      <c r="D72" s="478"/>
      <c r="E72" s="478"/>
      <c r="F72" s="241" t="s">
        <v>357</v>
      </c>
      <c r="G72" s="241"/>
      <c r="H72" s="241"/>
      <c r="I72" s="241" t="s">
        <v>315</v>
      </c>
      <c r="J72" s="242"/>
      <c r="K72" s="241"/>
      <c r="L72" s="242"/>
      <c r="M72" s="241"/>
      <c r="N72" s="243"/>
    </row>
    <row r="73" spans="1:14" x14ac:dyDescent="0.2">
      <c r="A73" s="244"/>
      <c r="B73" s="245" t="s">
        <v>315</v>
      </c>
      <c r="C73" s="475" t="s">
        <v>25</v>
      </c>
      <c r="D73" s="475"/>
      <c r="E73" s="475"/>
      <c r="F73" s="246"/>
      <c r="G73" s="246"/>
      <c r="H73" s="246"/>
      <c r="I73" s="246"/>
      <c r="J73" s="247">
        <v>262.45</v>
      </c>
      <c r="K73" s="246"/>
      <c r="L73" s="247">
        <v>262.45</v>
      </c>
      <c r="M73" s="246" t="s">
        <v>400</v>
      </c>
      <c r="N73" s="248">
        <v>8383</v>
      </c>
    </row>
    <row r="74" spans="1:14" x14ac:dyDescent="0.2">
      <c r="A74" s="244"/>
      <c r="B74" s="245" t="s">
        <v>316</v>
      </c>
      <c r="C74" s="475" t="s">
        <v>4</v>
      </c>
      <c r="D74" s="475"/>
      <c r="E74" s="475"/>
      <c r="F74" s="246"/>
      <c r="G74" s="246"/>
      <c r="H74" s="246"/>
      <c r="I74" s="246"/>
      <c r="J74" s="247">
        <v>429.29</v>
      </c>
      <c r="K74" s="246"/>
      <c r="L74" s="247">
        <v>429.29</v>
      </c>
      <c r="M74" s="246" t="s">
        <v>476</v>
      </c>
      <c r="N74" s="248">
        <v>3065</v>
      </c>
    </row>
    <row r="75" spans="1:14" x14ac:dyDescent="0.2">
      <c r="A75" s="244"/>
      <c r="B75" s="245" t="s">
        <v>323</v>
      </c>
      <c r="C75" s="475" t="s">
        <v>325</v>
      </c>
      <c r="D75" s="475"/>
      <c r="E75" s="475"/>
      <c r="F75" s="246"/>
      <c r="G75" s="246"/>
      <c r="H75" s="246"/>
      <c r="I75" s="246"/>
      <c r="J75" s="247">
        <v>50.22</v>
      </c>
      <c r="K75" s="246"/>
      <c r="L75" s="247">
        <v>50.22</v>
      </c>
      <c r="M75" s="246" t="s">
        <v>400</v>
      </c>
      <c r="N75" s="248">
        <v>1604</v>
      </c>
    </row>
    <row r="76" spans="1:14" x14ac:dyDescent="0.2">
      <c r="A76" s="281"/>
      <c r="B76" s="282" t="s">
        <v>1235</v>
      </c>
      <c r="C76" s="486" t="s">
        <v>371</v>
      </c>
      <c r="D76" s="486"/>
      <c r="E76" s="486"/>
      <c r="F76" s="283" t="s">
        <v>363</v>
      </c>
      <c r="G76" s="283" t="s">
        <v>349</v>
      </c>
      <c r="H76" s="283"/>
      <c r="I76" s="283" t="s">
        <v>349</v>
      </c>
      <c r="J76" s="245"/>
      <c r="K76" s="246"/>
      <c r="L76" s="247"/>
      <c r="M76" s="246"/>
      <c r="N76" s="284"/>
    </row>
    <row r="77" spans="1:14" x14ac:dyDescent="0.2">
      <c r="A77" s="244"/>
      <c r="B77" s="245"/>
      <c r="C77" s="475" t="s">
        <v>317</v>
      </c>
      <c r="D77" s="475"/>
      <c r="E77" s="475"/>
      <c r="F77" s="246" t="s">
        <v>318</v>
      </c>
      <c r="G77" s="246" t="s">
        <v>1236</v>
      </c>
      <c r="H77" s="246"/>
      <c r="I77" s="246" t="s">
        <v>1236</v>
      </c>
      <c r="J77" s="247"/>
      <c r="K77" s="246"/>
      <c r="L77" s="247"/>
      <c r="M77" s="246"/>
      <c r="N77" s="248"/>
    </row>
    <row r="78" spans="1:14" x14ac:dyDescent="0.2">
      <c r="A78" s="244"/>
      <c r="B78" s="245"/>
      <c r="C78" s="475" t="s">
        <v>326</v>
      </c>
      <c r="D78" s="475"/>
      <c r="E78" s="475"/>
      <c r="F78" s="246" t="s">
        <v>318</v>
      </c>
      <c r="G78" s="246" t="s">
        <v>1237</v>
      </c>
      <c r="H78" s="246"/>
      <c r="I78" s="246" t="s">
        <v>1237</v>
      </c>
      <c r="J78" s="247"/>
      <c r="K78" s="246"/>
      <c r="L78" s="247"/>
      <c r="M78" s="246"/>
      <c r="N78" s="248"/>
    </row>
    <row r="79" spans="1:14" x14ac:dyDescent="0.2">
      <c r="A79" s="244"/>
      <c r="B79" s="245"/>
      <c r="C79" s="485" t="s">
        <v>319</v>
      </c>
      <c r="D79" s="485"/>
      <c r="E79" s="485"/>
      <c r="F79" s="249"/>
      <c r="G79" s="249"/>
      <c r="H79" s="249"/>
      <c r="I79" s="249"/>
      <c r="J79" s="250">
        <v>691.74</v>
      </c>
      <c r="K79" s="249"/>
      <c r="L79" s="250">
        <v>691.74</v>
      </c>
      <c r="M79" s="249"/>
      <c r="N79" s="251"/>
    </row>
    <row r="80" spans="1:14" x14ac:dyDescent="0.2">
      <c r="A80" s="244"/>
      <c r="B80" s="245"/>
      <c r="C80" s="475" t="s">
        <v>320</v>
      </c>
      <c r="D80" s="475"/>
      <c r="E80" s="475"/>
      <c r="F80" s="246"/>
      <c r="G80" s="246"/>
      <c r="H80" s="246"/>
      <c r="I80" s="246"/>
      <c r="J80" s="247"/>
      <c r="K80" s="246"/>
      <c r="L80" s="247">
        <v>312.67</v>
      </c>
      <c r="M80" s="246"/>
      <c r="N80" s="248">
        <v>9987</v>
      </c>
    </row>
    <row r="81" spans="1:14" x14ac:dyDescent="0.2">
      <c r="A81" s="244"/>
      <c r="B81" s="245"/>
      <c r="C81" s="475" t="s">
        <v>355</v>
      </c>
      <c r="D81" s="475"/>
      <c r="E81" s="475"/>
      <c r="F81" s="246" t="s">
        <v>321</v>
      </c>
      <c r="G81" s="246" t="s">
        <v>585</v>
      </c>
      <c r="H81" s="246"/>
      <c r="I81" s="246" t="s">
        <v>585</v>
      </c>
      <c r="J81" s="247"/>
      <c r="K81" s="246"/>
      <c r="L81" s="247">
        <v>328.3</v>
      </c>
      <c r="M81" s="246"/>
      <c r="N81" s="248">
        <v>10486</v>
      </c>
    </row>
    <row r="82" spans="1:14" x14ac:dyDescent="0.2">
      <c r="A82" s="244"/>
      <c r="B82" s="245"/>
      <c r="C82" s="475" t="s">
        <v>356</v>
      </c>
      <c r="D82" s="475"/>
      <c r="E82" s="475"/>
      <c r="F82" s="246" t="s">
        <v>321</v>
      </c>
      <c r="G82" s="246" t="s">
        <v>331</v>
      </c>
      <c r="H82" s="246"/>
      <c r="I82" s="246" t="s">
        <v>331</v>
      </c>
      <c r="J82" s="247"/>
      <c r="K82" s="246"/>
      <c r="L82" s="247">
        <v>187.6</v>
      </c>
      <c r="M82" s="246"/>
      <c r="N82" s="248">
        <v>5992</v>
      </c>
    </row>
    <row r="83" spans="1:14" x14ac:dyDescent="0.2">
      <c r="A83" s="252"/>
      <c r="B83" s="253"/>
      <c r="C83" s="478" t="s">
        <v>322</v>
      </c>
      <c r="D83" s="478"/>
      <c r="E83" s="478"/>
      <c r="F83" s="241"/>
      <c r="G83" s="241"/>
      <c r="H83" s="241"/>
      <c r="I83" s="241"/>
      <c r="J83" s="242"/>
      <c r="K83" s="241"/>
      <c r="L83" s="242">
        <v>1207.6400000000001</v>
      </c>
      <c r="M83" s="249"/>
      <c r="N83" s="243">
        <v>27926</v>
      </c>
    </row>
    <row r="84" spans="1:14" ht="22.5" x14ac:dyDescent="0.2">
      <c r="A84" s="239" t="s">
        <v>328</v>
      </c>
      <c r="B84" s="240" t="s">
        <v>1238</v>
      </c>
      <c r="C84" s="478" t="s">
        <v>1239</v>
      </c>
      <c r="D84" s="478"/>
      <c r="E84" s="478"/>
      <c r="F84" s="241" t="s">
        <v>357</v>
      </c>
      <c r="G84" s="241"/>
      <c r="H84" s="241"/>
      <c r="I84" s="241" t="s">
        <v>315</v>
      </c>
      <c r="J84" s="242"/>
      <c r="K84" s="241"/>
      <c r="L84" s="242"/>
      <c r="M84" s="241"/>
      <c r="N84" s="243"/>
    </row>
    <row r="85" spans="1:14" x14ac:dyDescent="0.2">
      <c r="A85" s="244"/>
      <c r="B85" s="245" t="s">
        <v>315</v>
      </c>
      <c r="C85" s="475" t="s">
        <v>25</v>
      </c>
      <c r="D85" s="475"/>
      <c r="E85" s="475"/>
      <c r="F85" s="246"/>
      <c r="G85" s="246"/>
      <c r="H85" s="246"/>
      <c r="I85" s="246"/>
      <c r="J85" s="247">
        <v>2356.9</v>
      </c>
      <c r="K85" s="246"/>
      <c r="L85" s="247">
        <v>2356.9</v>
      </c>
      <c r="M85" s="246" t="s">
        <v>400</v>
      </c>
      <c r="N85" s="248">
        <v>75279</v>
      </c>
    </row>
    <row r="86" spans="1:14" x14ac:dyDescent="0.2">
      <c r="A86" s="244"/>
      <c r="B86" s="245" t="s">
        <v>316</v>
      </c>
      <c r="C86" s="475" t="s">
        <v>4</v>
      </c>
      <c r="D86" s="475"/>
      <c r="E86" s="475"/>
      <c r="F86" s="246"/>
      <c r="G86" s="246"/>
      <c r="H86" s="246"/>
      <c r="I86" s="246"/>
      <c r="J86" s="247">
        <v>2967.91</v>
      </c>
      <c r="K86" s="246"/>
      <c r="L86" s="247">
        <v>2967.91</v>
      </c>
      <c r="M86" s="246" t="s">
        <v>476</v>
      </c>
      <c r="N86" s="248">
        <v>21191</v>
      </c>
    </row>
    <row r="87" spans="1:14" x14ac:dyDescent="0.2">
      <c r="A87" s="244"/>
      <c r="B87" s="245" t="s">
        <v>323</v>
      </c>
      <c r="C87" s="475" t="s">
        <v>325</v>
      </c>
      <c r="D87" s="475"/>
      <c r="E87" s="475"/>
      <c r="F87" s="246"/>
      <c r="G87" s="246"/>
      <c r="H87" s="246"/>
      <c r="I87" s="246"/>
      <c r="J87" s="247">
        <v>332.25</v>
      </c>
      <c r="K87" s="246"/>
      <c r="L87" s="247">
        <v>332.25</v>
      </c>
      <c r="M87" s="246" t="s">
        <v>400</v>
      </c>
      <c r="N87" s="248">
        <v>10612</v>
      </c>
    </row>
    <row r="88" spans="1:14" x14ac:dyDescent="0.2">
      <c r="A88" s="244"/>
      <c r="B88" s="245" t="s">
        <v>324</v>
      </c>
      <c r="C88" s="475" t="s">
        <v>354</v>
      </c>
      <c r="D88" s="475"/>
      <c r="E88" s="475"/>
      <c r="F88" s="246"/>
      <c r="G88" s="246"/>
      <c r="H88" s="246"/>
      <c r="I88" s="246"/>
      <c r="J88" s="247">
        <v>637.78</v>
      </c>
      <c r="K88" s="246"/>
      <c r="L88" s="247">
        <v>637.78</v>
      </c>
      <c r="M88" s="246" t="s">
        <v>477</v>
      </c>
      <c r="N88" s="248">
        <v>3234</v>
      </c>
    </row>
    <row r="89" spans="1:14" x14ac:dyDescent="0.2">
      <c r="A89" s="244"/>
      <c r="B89" s="245"/>
      <c r="C89" s="475" t="s">
        <v>317</v>
      </c>
      <c r="D89" s="475"/>
      <c r="E89" s="475"/>
      <c r="F89" s="246" t="s">
        <v>318</v>
      </c>
      <c r="G89" s="246" t="s">
        <v>1240</v>
      </c>
      <c r="H89" s="246"/>
      <c r="I89" s="246" t="s">
        <v>1240</v>
      </c>
      <c r="J89" s="247"/>
      <c r="K89" s="246"/>
      <c r="L89" s="247"/>
      <c r="M89" s="246"/>
      <c r="N89" s="248"/>
    </row>
    <row r="90" spans="1:14" x14ac:dyDescent="0.2">
      <c r="A90" s="244"/>
      <c r="B90" s="245"/>
      <c r="C90" s="475" t="s">
        <v>326</v>
      </c>
      <c r="D90" s="475"/>
      <c r="E90" s="475"/>
      <c r="F90" s="246" t="s">
        <v>318</v>
      </c>
      <c r="G90" s="246" t="s">
        <v>1241</v>
      </c>
      <c r="H90" s="246"/>
      <c r="I90" s="246" t="s">
        <v>1241</v>
      </c>
      <c r="J90" s="247"/>
      <c r="K90" s="246"/>
      <c r="L90" s="247"/>
      <c r="M90" s="246"/>
      <c r="N90" s="248"/>
    </row>
    <row r="91" spans="1:14" x14ac:dyDescent="0.2">
      <c r="A91" s="244"/>
      <c r="B91" s="245"/>
      <c r="C91" s="485" t="s">
        <v>319</v>
      </c>
      <c r="D91" s="485"/>
      <c r="E91" s="485"/>
      <c r="F91" s="249"/>
      <c r="G91" s="249"/>
      <c r="H91" s="249"/>
      <c r="I91" s="249"/>
      <c r="J91" s="250">
        <v>5962.59</v>
      </c>
      <c r="K91" s="249"/>
      <c r="L91" s="250">
        <v>5962.59</v>
      </c>
      <c r="M91" s="249"/>
      <c r="N91" s="251"/>
    </row>
    <row r="92" spans="1:14" x14ac:dyDescent="0.2">
      <c r="A92" s="244"/>
      <c r="B92" s="245"/>
      <c r="C92" s="475" t="s">
        <v>320</v>
      </c>
      <c r="D92" s="475"/>
      <c r="E92" s="475"/>
      <c r="F92" s="246"/>
      <c r="G92" s="246"/>
      <c r="H92" s="246"/>
      <c r="I92" s="246"/>
      <c r="J92" s="247"/>
      <c r="K92" s="246"/>
      <c r="L92" s="247">
        <v>2689.15</v>
      </c>
      <c r="M92" s="246"/>
      <c r="N92" s="248">
        <v>85891</v>
      </c>
    </row>
    <row r="93" spans="1:14" x14ac:dyDescent="0.2">
      <c r="A93" s="244"/>
      <c r="B93" s="245"/>
      <c r="C93" s="475" t="s">
        <v>615</v>
      </c>
      <c r="D93" s="475"/>
      <c r="E93" s="475"/>
      <c r="F93" s="246" t="s">
        <v>321</v>
      </c>
      <c r="G93" s="246" t="s">
        <v>429</v>
      </c>
      <c r="H93" s="246"/>
      <c r="I93" s="246" t="s">
        <v>429</v>
      </c>
      <c r="J93" s="247"/>
      <c r="K93" s="246"/>
      <c r="L93" s="247">
        <v>2554.69</v>
      </c>
      <c r="M93" s="246"/>
      <c r="N93" s="248">
        <v>81596</v>
      </c>
    </row>
    <row r="94" spans="1:14" x14ac:dyDescent="0.2">
      <c r="A94" s="244"/>
      <c r="B94" s="245"/>
      <c r="C94" s="475" t="s">
        <v>616</v>
      </c>
      <c r="D94" s="475"/>
      <c r="E94" s="475"/>
      <c r="F94" s="246" t="s">
        <v>321</v>
      </c>
      <c r="G94" s="246" t="s">
        <v>617</v>
      </c>
      <c r="H94" s="246"/>
      <c r="I94" s="246" t="s">
        <v>617</v>
      </c>
      <c r="J94" s="247"/>
      <c r="K94" s="246"/>
      <c r="L94" s="247">
        <v>1747.95</v>
      </c>
      <c r="M94" s="246"/>
      <c r="N94" s="248">
        <v>55829</v>
      </c>
    </row>
    <row r="95" spans="1:14" x14ac:dyDescent="0.2">
      <c r="A95" s="252"/>
      <c r="B95" s="253"/>
      <c r="C95" s="478" t="s">
        <v>322</v>
      </c>
      <c r="D95" s="478"/>
      <c r="E95" s="478"/>
      <c r="F95" s="241"/>
      <c r="G95" s="241"/>
      <c r="H95" s="241"/>
      <c r="I95" s="241"/>
      <c r="J95" s="242"/>
      <c r="K95" s="241"/>
      <c r="L95" s="242">
        <v>10265.23</v>
      </c>
      <c r="M95" s="249"/>
      <c r="N95" s="243">
        <v>237129</v>
      </c>
    </row>
    <row r="96" spans="1:14" x14ac:dyDescent="0.2">
      <c r="A96" s="479" t="s">
        <v>446</v>
      </c>
      <c r="B96" s="480"/>
      <c r="C96" s="480"/>
      <c r="D96" s="480"/>
      <c r="E96" s="480"/>
      <c r="F96" s="480"/>
      <c r="G96" s="480"/>
      <c r="H96" s="480"/>
      <c r="I96" s="480"/>
      <c r="J96" s="480"/>
      <c r="K96" s="480"/>
      <c r="L96" s="480"/>
      <c r="M96" s="480"/>
      <c r="N96" s="481"/>
    </row>
    <row r="97" spans="1:14" ht="22.5" x14ac:dyDescent="0.2">
      <c r="A97" s="239" t="s">
        <v>387</v>
      </c>
      <c r="B97" s="240" t="s">
        <v>1242</v>
      </c>
      <c r="C97" s="478" t="s">
        <v>427</v>
      </c>
      <c r="D97" s="478"/>
      <c r="E97" s="478"/>
      <c r="F97" s="241" t="s">
        <v>359</v>
      </c>
      <c r="G97" s="241"/>
      <c r="H97" s="241"/>
      <c r="I97" s="241" t="s">
        <v>1243</v>
      </c>
      <c r="J97" s="242"/>
      <c r="K97" s="241"/>
      <c r="L97" s="242"/>
      <c r="M97" s="241"/>
      <c r="N97" s="243"/>
    </row>
    <row r="98" spans="1:14" x14ac:dyDescent="0.2">
      <c r="A98" s="244"/>
      <c r="B98" s="245" t="s">
        <v>315</v>
      </c>
      <c r="C98" s="475" t="s">
        <v>25</v>
      </c>
      <c r="D98" s="475"/>
      <c r="E98" s="475"/>
      <c r="F98" s="246"/>
      <c r="G98" s="246"/>
      <c r="H98" s="246"/>
      <c r="I98" s="246"/>
      <c r="J98" s="247">
        <v>515.63</v>
      </c>
      <c r="K98" s="246"/>
      <c r="L98" s="247">
        <v>67.55</v>
      </c>
      <c r="M98" s="246" t="s">
        <v>400</v>
      </c>
      <c r="N98" s="248">
        <v>2158</v>
      </c>
    </row>
    <row r="99" spans="1:14" x14ac:dyDescent="0.2">
      <c r="A99" s="244"/>
      <c r="B99" s="245" t="s">
        <v>316</v>
      </c>
      <c r="C99" s="475" t="s">
        <v>4</v>
      </c>
      <c r="D99" s="475"/>
      <c r="E99" s="475"/>
      <c r="F99" s="246"/>
      <c r="G99" s="246"/>
      <c r="H99" s="246"/>
      <c r="I99" s="246"/>
      <c r="J99" s="247">
        <v>395.65</v>
      </c>
      <c r="K99" s="246"/>
      <c r="L99" s="247">
        <v>51.83</v>
      </c>
      <c r="M99" s="246" t="s">
        <v>476</v>
      </c>
      <c r="N99" s="248">
        <v>370</v>
      </c>
    </row>
    <row r="100" spans="1:14" x14ac:dyDescent="0.2">
      <c r="A100" s="244"/>
      <c r="B100" s="245" t="s">
        <v>323</v>
      </c>
      <c r="C100" s="475" t="s">
        <v>325</v>
      </c>
      <c r="D100" s="475"/>
      <c r="E100" s="475"/>
      <c r="F100" s="246"/>
      <c r="G100" s="246"/>
      <c r="H100" s="246"/>
      <c r="I100" s="246"/>
      <c r="J100" s="247">
        <v>40.159999999999997</v>
      </c>
      <c r="K100" s="246"/>
      <c r="L100" s="247">
        <v>5.26</v>
      </c>
      <c r="M100" s="246" t="s">
        <v>400</v>
      </c>
      <c r="N100" s="248">
        <v>168</v>
      </c>
    </row>
    <row r="101" spans="1:14" x14ac:dyDescent="0.2">
      <c r="A101" s="244"/>
      <c r="B101" s="245" t="s">
        <v>324</v>
      </c>
      <c r="C101" s="475" t="s">
        <v>354</v>
      </c>
      <c r="D101" s="475"/>
      <c r="E101" s="475"/>
      <c r="F101" s="246"/>
      <c r="G101" s="246"/>
      <c r="H101" s="246"/>
      <c r="I101" s="246"/>
      <c r="J101" s="247">
        <v>11982.18</v>
      </c>
      <c r="K101" s="246"/>
      <c r="L101" s="247">
        <v>1569.67</v>
      </c>
      <c r="M101" s="246" t="s">
        <v>477</v>
      </c>
      <c r="N101" s="248">
        <v>7958</v>
      </c>
    </row>
    <row r="102" spans="1:14" x14ac:dyDescent="0.2">
      <c r="A102" s="244"/>
      <c r="B102" s="245"/>
      <c r="C102" s="475" t="s">
        <v>317</v>
      </c>
      <c r="D102" s="475"/>
      <c r="E102" s="475"/>
      <c r="F102" s="246" t="s">
        <v>318</v>
      </c>
      <c r="G102" s="246" t="s">
        <v>1244</v>
      </c>
      <c r="H102" s="246"/>
      <c r="I102" s="246" t="s">
        <v>1245</v>
      </c>
      <c r="J102" s="247"/>
      <c r="K102" s="246"/>
      <c r="L102" s="247"/>
      <c r="M102" s="246"/>
      <c r="N102" s="248"/>
    </row>
    <row r="103" spans="1:14" x14ac:dyDescent="0.2">
      <c r="A103" s="244"/>
      <c r="B103" s="245"/>
      <c r="C103" s="475" t="s">
        <v>326</v>
      </c>
      <c r="D103" s="475"/>
      <c r="E103" s="475"/>
      <c r="F103" s="246" t="s">
        <v>318</v>
      </c>
      <c r="G103" s="246" t="s">
        <v>1246</v>
      </c>
      <c r="H103" s="246"/>
      <c r="I103" s="246" t="s">
        <v>1247</v>
      </c>
      <c r="J103" s="247"/>
      <c r="K103" s="246"/>
      <c r="L103" s="247"/>
      <c r="M103" s="246"/>
      <c r="N103" s="248"/>
    </row>
    <row r="104" spans="1:14" x14ac:dyDescent="0.2">
      <c r="A104" s="244"/>
      <c r="B104" s="245"/>
      <c r="C104" s="485" t="s">
        <v>319</v>
      </c>
      <c r="D104" s="485"/>
      <c r="E104" s="485"/>
      <c r="F104" s="249"/>
      <c r="G104" s="249"/>
      <c r="H104" s="249"/>
      <c r="I104" s="249"/>
      <c r="J104" s="250">
        <v>12893.46</v>
      </c>
      <c r="K104" s="249"/>
      <c r="L104" s="250">
        <v>1689.05</v>
      </c>
      <c r="M104" s="249"/>
      <c r="N104" s="251"/>
    </row>
    <row r="105" spans="1:14" x14ac:dyDescent="0.2">
      <c r="A105" s="244"/>
      <c r="B105" s="245"/>
      <c r="C105" s="475" t="s">
        <v>320</v>
      </c>
      <c r="D105" s="475"/>
      <c r="E105" s="475"/>
      <c r="F105" s="246"/>
      <c r="G105" s="246"/>
      <c r="H105" s="246"/>
      <c r="I105" s="246"/>
      <c r="J105" s="247"/>
      <c r="K105" s="246"/>
      <c r="L105" s="247">
        <v>72.81</v>
      </c>
      <c r="M105" s="246"/>
      <c r="N105" s="248">
        <v>2326</v>
      </c>
    </row>
    <row r="106" spans="1:14" x14ac:dyDescent="0.2">
      <c r="A106" s="244"/>
      <c r="B106" s="245"/>
      <c r="C106" s="475" t="s">
        <v>615</v>
      </c>
      <c r="D106" s="475"/>
      <c r="E106" s="475"/>
      <c r="F106" s="246" t="s">
        <v>321</v>
      </c>
      <c r="G106" s="246" t="s">
        <v>429</v>
      </c>
      <c r="H106" s="246"/>
      <c r="I106" s="246" t="s">
        <v>429</v>
      </c>
      <c r="J106" s="247"/>
      <c r="K106" s="246"/>
      <c r="L106" s="247">
        <v>69.17</v>
      </c>
      <c r="M106" s="246"/>
      <c r="N106" s="248">
        <v>2210</v>
      </c>
    </row>
    <row r="107" spans="1:14" x14ac:dyDescent="0.2">
      <c r="A107" s="244"/>
      <c r="B107" s="245"/>
      <c r="C107" s="475" t="s">
        <v>616</v>
      </c>
      <c r="D107" s="475"/>
      <c r="E107" s="475"/>
      <c r="F107" s="246" t="s">
        <v>321</v>
      </c>
      <c r="G107" s="246" t="s">
        <v>617</v>
      </c>
      <c r="H107" s="246"/>
      <c r="I107" s="246" t="s">
        <v>617</v>
      </c>
      <c r="J107" s="247"/>
      <c r="K107" s="246"/>
      <c r="L107" s="247">
        <v>47.33</v>
      </c>
      <c r="M107" s="246"/>
      <c r="N107" s="248">
        <v>1512</v>
      </c>
    </row>
    <row r="108" spans="1:14" x14ac:dyDescent="0.2">
      <c r="A108" s="252"/>
      <c r="B108" s="253"/>
      <c r="C108" s="478" t="s">
        <v>322</v>
      </c>
      <c r="D108" s="478"/>
      <c r="E108" s="478"/>
      <c r="F108" s="241"/>
      <c r="G108" s="241"/>
      <c r="H108" s="241"/>
      <c r="I108" s="241"/>
      <c r="J108" s="242"/>
      <c r="K108" s="241"/>
      <c r="L108" s="242">
        <v>1805.55</v>
      </c>
      <c r="M108" s="249"/>
      <c r="N108" s="243">
        <v>14208</v>
      </c>
    </row>
    <row r="109" spans="1:14" ht="22.5" x14ac:dyDescent="0.2">
      <c r="A109" s="239" t="s">
        <v>388</v>
      </c>
      <c r="B109" s="240" t="s">
        <v>1248</v>
      </c>
      <c r="C109" s="478" t="s">
        <v>1249</v>
      </c>
      <c r="D109" s="478"/>
      <c r="E109" s="478"/>
      <c r="F109" s="241" t="s">
        <v>386</v>
      </c>
      <c r="G109" s="241"/>
      <c r="H109" s="241"/>
      <c r="I109" s="241" t="s">
        <v>1250</v>
      </c>
      <c r="J109" s="242"/>
      <c r="K109" s="241"/>
      <c r="L109" s="242"/>
      <c r="M109" s="241"/>
      <c r="N109" s="243"/>
    </row>
    <row r="110" spans="1:14" x14ac:dyDescent="0.2">
      <c r="A110" s="244"/>
      <c r="B110" s="245" t="s">
        <v>315</v>
      </c>
      <c r="C110" s="475" t="s">
        <v>25</v>
      </c>
      <c r="D110" s="475"/>
      <c r="E110" s="475"/>
      <c r="F110" s="246"/>
      <c r="G110" s="246"/>
      <c r="H110" s="246"/>
      <c r="I110" s="246"/>
      <c r="J110" s="247">
        <v>155.1</v>
      </c>
      <c r="K110" s="246"/>
      <c r="L110" s="247">
        <v>37.53</v>
      </c>
      <c r="M110" s="246" t="s">
        <v>400</v>
      </c>
      <c r="N110" s="248">
        <v>1199</v>
      </c>
    </row>
    <row r="111" spans="1:14" x14ac:dyDescent="0.2">
      <c r="A111" s="244"/>
      <c r="B111" s="245" t="s">
        <v>316</v>
      </c>
      <c r="C111" s="475" t="s">
        <v>4</v>
      </c>
      <c r="D111" s="475"/>
      <c r="E111" s="475"/>
      <c r="F111" s="246"/>
      <c r="G111" s="246"/>
      <c r="H111" s="246"/>
      <c r="I111" s="246"/>
      <c r="J111" s="247">
        <v>45.41</v>
      </c>
      <c r="K111" s="246"/>
      <c r="L111" s="247">
        <v>10.99</v>
      </c>
      <c r="M111" s="246" t="s">
        <v>476</v>
      </c>
      <c r="N111" s="248">
        <v>78</v>
      </c>
    </row>
    <row r="112" spans="1:14" x14ac:dyDescent="0.2">
      <c r="A112" s="244"/>
      <c r="B112" s="245" t="s">
        <v>323</v>
      </c>
      <c r="C112" s="475" t="s">
        <v>325</v>
      </c>
      <c r="D112" s="475"/>
      <c r="E112" s="475"/>
      <c r="F112" s="246"/>
      <c r="G112" s="246"/>
      <c r="H112" s="246"/>
      <c r="I112" s="246"/>
      <c r="J112" s="247">
        <v>3.27</v>
      </c>
      <c r="K112" s="246"/>
      <c r="L112" s="247">
        <v>0.79</v>
      </c>
      <c r="M112" s="246" t="s">
        <v>400</v>
      </c>
      <c r="N112" s="248">
        <v>25</v>
      </c>
    </row>
    <row r="113" spans="1:14" x14ac:dyDescent="0.2">
      <c r="A113" s="244"/>
      <c r="B113" s="245" t="s">
        <v>324</v>
      </c>
      <c r="C113" s="475" t="s">
        <v>354</v>
      </c>
      <c r="D113" s="475"/>
      <c r="E113" s="475"/>
      <c r="F113" s="246"/>
      <c r="G113" s="246"/>
      <c r="H113" s="246"/>
      <c r="I113" s="246"/>
      <c r="J113" s="247">
        <v>486.4</v>
      </c>
      <c r="K113" s="246"/>
      <c r="L113" s="247">
        <v>117.71</v>
      </c>
      <c r="M113" s="246" t="s">
        <v>477</v>
      </c>
      <c r="N113" s="248">
        <v>597</v>
      </c>
    </row>
    <row r="114" spans="1:14" x14ac:dyDescent="0.2">
      <c r="A114" s="244"/>
      <c r="B114" s="245"/>
      <c r="C114" s="475" t="s">
        <v>317</v>
      </c>
      <c r="D114" s="475"/>
      <c r="E114" s="475"/>
      <c r="F114" s="246" t="s">
        <v>318</v>
      </c>
      <c r="G114" s="246" t="s">
        <v>1251</v>
      </c>
      <c r="H114" s="246"/>
      <c r="I114" s="246" t="s">
        <v>1252</v>
      </c>
      <c r="J114" s="247"/>
      <c r="K114" s="246"/>
      <c r="L114" s="247"/>
      <c r="M114" s="246"/>
      <c r="N114" s="248"/>
    </row>
    <row r="115" spans="1:14" x14ac:dyDescent="0.2">
      <c r="A115" s="244"/>
      <c r="B115" s="245"/>
      <c r="C115" s="475" t="s">
        <v>326</v>
      </c>
      <c r="D115" s="475"/>
      <c r="E115" s="475"/>
      <c r="F115" s="246" t="s">
        <v>318</v>
      </c>
      <c r="G115" s="246" t="s">
        <v>1253</v>
      </c>
      <c r="H115" s="246"/>
      <c r="I115" s="246" t="s">
        <v>1254</v>
      </c>
      <c r="J115" s="247"/>
      <c r="K115" s="246"/>
      <c r="L115" s="247"/>
      <c r="M115" s="246"/>
      <c r="N115" s="248"/>
    </row>
    <row r="116" spans="1:14" x14ac:dyDescent="0.2">
      <c r="A116" s="244"/>
      <c r="B116" s="245"/>
      <c r="C116" s="485" t="s">
        <v>319</v>
      </c>
      <c r="D116" s="485"/>
      <c r="E116" s="485"/>
      <c r="F116" s="249"/>
      <c r="G116" s="249"/>
      <c r="H116" s="249"/>
      <c r="I116" s="249"/>
      <c r="J116" s="250">
        <v>686.91</v>
      </c>
      <c r="K116" s="249"/>
      <c r="L116" s="250">
        <v>166.23</v>
      </c>
      <c r="M116" s="249"/>
      <c r="N116" s="251"/>
    </row>
    <row r="117" spans="1:14" x14ac:dyDescent="0.2">
      <c r="A117" s="244"/>
      <c r="B117" s="245"/>
      <c r="C117" s="475" t="s">
        <v>320</v>
      </c>
      <c r="D117" s="475"/>
      <c r="E117" s="475"/>
      <c r="F117" s="246"/>
      <c r="G117" s="246"/>
      <c r="H117" s="246"/>
      <c r="I117" s="246"/>
      <c r="J117" s="247"/>
      <c r="K117" s="246"/>
      <c r="L117" s="247">
        <v>38.32</v>
      </c>
      <c r="M117" s="246"/>
      <c r="N117" s="248">
        <v>1224</v>
      </c>
    </row>
    <row r="118" spans="1:14" x14ac:dyDescent="0.2">
      <c r="A118" s="244"/>
      <c r="B118" s="245"/>
      <c r="C118" s="475" t="s">
        <v>615</v>
      </c>
      <c r="D118" s="475"/>
      <c r="E118" s="475"/>
      <c r="F118" s="246" t="s">
        <v>321</v>
      </c>
      <c r="G118" s="246" t="s">
        <v>429</v>
      </c>
      <c r="H118" s="246"/>
      <c r="I118" s="246" t="s">
        <v>429</v>
      </c>
      <c r="J118" s="247"/>
      <c r="K118" s="246"/>
      <c r="L118" s="247">
        <v>36.4</v>
      </c>
      <c r="M118" s="246"/>
      <c r="N118" s="248">
        <v>1163</v>
      </c>
    </row>
    <row r="119" spans="1:14" x14ac:dyDescent="0.2">
      <c r="A119" s="244"/>
      <c r="B119" s="245"/>
      <c r="C119" s="475" t="s">
        <v>616</v>
      </c>
      <c r="D119" s="475"/>
      <c r="E119" s="475"/>
      <c r="F119" s="246" t="s">
        <v>321</v>
      </c>
      <c r="G119" s="246" t="s">
        <v>617</v>
      </c>
      <c r="H119" s="246"/>
      <c r="I119" s="246" t="s">
        <v>617</v>
      </c>
      <c r="J119" s="247"/>
      <c r="K119" s="246"/>
      <c r="L119" s="247">
        <v>24.91</v>
      </c>
      <c r="M119" s="246"/>
      <c r="N119" s="248">
        <v>796</v>
      </c>
    </row>
    <row r="120" spans="1:14" x14ac:dyDescent="0.2">
      <c r="A120" s="252"/>
      <c r="B120" s="253"/>
      <c r="C120" s="478" t="s">
        <v>322</v>
      </c>
      <c r="D120" s="478"/>
      <c r="E120" s="478"/>
      <c r="F120" s="241"/>
      <c r="G120" s="241"/>
      <c r="H120" s="241"/>
      <c r="I120" s="241"/>
      <c r="J120" s="242"/>
      <c r="K120" s="241"/>
      <c r="L120" s="242">
        <v>227.54</v>
      </c>
      <c r="M120" s="249"/>
      <c r="N120" s="243">
        <v>3833</v>
      </c>
    </row>
    <row r="121" spans="1:14" ht="22.5" x14ac:dyDescent="0.2">
      <c r="A121" s="239" t="s">
        <v>389</v>
      </c>
      <c r="B121" s="240" t="s">
        <v>1255</v>
      </c>
      <c r="C121" s="478" t="s">
        <v>1256</v>
      </c>
      <c r="D121" s="478"/>
      <c r="E121" s="478"/>
      <c r="F121" s="241" t="s">
        <v>359</v>
      </c>
      <c r="G121" s="241"/>
      <c r="H121" s="241"/>
      <c r="I121" s="241" t="s">
        <v>1257</v>
      </c>
      <c r="J121" s="242">
        <v>5406</v>
      </c>
      <c r="K121" s="241"/>
      <c r="L121" s="242">
        <v>116.45</v>
      </c>
      <c r="M121" s="241" t="s">
        <v>477</v>
      </c>
      <c r="N121" s="243">
        <v>590</v>
      </c>
    </row>
    <row r="122" spans="1:14" x14ac:dyDescent="0.2">
      <c r="A122" s="252"/>
      <c r="B122" s="253"/>
      <c r="C122" s="218" t="s">
        <v>1258</v>
      </c>
      <c r="D122" s="277"/>
      <c r="E122" s="277"/>
      <c r="F122" s="254"/>
      <c r="G122" s="254"/>
      <c r="H122" s="254"/>
      <c r="I122" s="254"/>
      <c r="J122" s="278"/>
      <c r="K122" s="254"/>
      <c r="L122" s="278"/>
      <c r="M122" s="279"/>
      <c r="N122" s="280"/>
    </row>
    <row r="123" spans="1:14" ht="22.5" x14ac:dyDescent="0.2">
      <c r="A123" s="239" t="s">
        <v>390</v>
      </c>
      <c r="B123" s="240" t="s">
        <v>483</v>
      </c>
      <c r="C123" s="478" t="s">
        <v>484</v>
      </c>
      <c r="D123" s="478"/>
      <c r="E123" s="478"/>
      <c r="F123" s="241" t="s">
        <v>485</v>
      </c>
      <c r="G123" s="241"/>
      <c r="H123" s="241"/>
      <c r="I123" s="241" t="s">
        <v>454</v>
      </c>
      <c r="J123" s="242"/>
      <c r="K123" s="241"/>
      <c r="L123" s="242"/>
      <c r="M123" s="241"/>
      <c r="N123" s="243"/>
    </row>
    <row r="124" spans="1:14" x14ac:dyDescent="0.2">
      <c r="A124" s="244"/>
      <c r="B124" s="245" t="s">
        <v>315</v>
      </c>
      <c r="C124" s="475" t="s">
        <v>25</v>
      </c>
      <c r="D124" s="475"/>
      <c r="E124" s="475"/>
      <c r="F124" s="246"/>
      <c r="G124" s="246"/>
      <c r="H124" s="246"/>
      <c r="I124" s="246"/>
      <c r="J124" s="247">
        <v>87.14</v>
      </c>
      <c r="K124" s="246"/>
      <c r="L124" s="247">
        <v>52.28</v>
      </c>
      <c r="M124" s="246" t="s">
        <v>400</v>
      </c>
      <c r="N124" s="248">
        <v>1670</v>
      </c>
    </row>
    <row r="125" spans="1:14" x14ac:dyDescent="0.2">
      <c r="A125" s="244"/>
      <c r="B125" s="245" t="s">
        <v>316</v>
      </c>
      <c r="C125" s="475" t="s">
        <v>4</v>
      </c>
      <c r="D125" s="475"/>
      <c r="E125" s="475"/>
      <c r="F125" s="246"/>
      <c r="G125" s="246"/>
      <c r="H125" s="246"/>
      <c r="I125" s="246"/>
      <c r="J125" s="247">
        <v>43.02</v>
      </c>
      <c r="K125" s="246"/>
      <c r="L125" s="247">
        <v>25.81</v>
      </c>
      <c r="M125" s="246" t="s">
        <v>476</v>
      </c>
      <c r="N125" s="248">
        <v>184</v>
      </c>
    </row>
    <row r="126" spans="1:14" x14ac:dyDescent="0.2">
      <c r="A126" s="244"/>
      <c r="B126" s="245" t="s">
        <v>323</v>
      </c>
      <c r="C126" s="475" t="s">
        <v>325</v>
      </c>
      <c r="D126" s="475"/>
      <c r="E126" s="475"/>
      <c r="F126" s="246"/>
      <c r="G126" s="246"/>
      <c r="H126" s="246"/>
      <c r="I126" s="246"/>
      <c r="J126" s="247">
        <v>4.2699999999999996</v>
      </c>
      <c r="K126" s="246"/>
      <c r="L126" s="247">
        <v>2.56</v>
      </c>
      <c r="M126" s="246" t="s">
        <v>400</v>
      </c>
      <c r="N126" s="248">
        <v>82</v>
      </c>
    </row>
    <row r="127" spans="1:14" x14ac:dyDescent="0.2">
      <c r="A127" s="244"/>
      <c r="B127" s="245" t="s">
        <v>324</v>
      </c>
      <c r="C127" s="475" t="s">
        <v>354</v>
      </c>
      <c r="D127" s="475"/>
      <c r="E127" s="475"/>
      <c r="F127" s="246"/>
      <c r="G127" s="246"/>
      <c r="H127" s="246"/>
      <c r="I127" s="246"/>
      <c r="J127" s="247">
        <v>485.57</v>
      </c>
      <c r="K127" s="246"/>
      <c r="L127" s="247">
        <v>291.33999999999997</v>
      </c>
      <c r="M127" s="246" t="s">
        <v>477</v>
      </c>
      <c r="N127" s="248">
        <v>1477</v>
      </c>
    </row>
    <row r="128" spans="1:14" x14ac:dyDescent="0.2">
      <c r="A128" s="244"/>
      <c r="B128" s="245"/>
      <c r="C128" s="475" t="s">
        <v>317</v>
      </c>
      <c r="D128" s="475"/>
      <c r="E128" s="475"/>
      <c r="F128" s="246" t="s">
        <v>318</v>
      </c>
      <c r="G128" s="246" t="s">
        <v>486</v>
      </c>
      <c r="H128" s="246"/>
      <c r="I128" s="246" t="s">
        <v>1259</v>
      </c>
      <c r="J128" s="247"/>
      <c r="K128" s="246"/>
      <c r="L128" s="247"/>
      <c r="M128" s="246"/>
      <c r="N128" s="248"/>
    </row>
    <row r="129" spans="1:14" x14ac:dyDescent="0.2">
      <c r="A129" s="244"/>
      <c r="B129" s="245"/>
      <c r="C129" s="475" t="s">
        <v>326</v>
      </c>
      <c r="D129" s="475"/>
      <c r="E129" s="475"/>
      <c r="F129" s="246" t="s">
        <v>318</v>
      </c>
      <c r="G129" s="246" t="s">
        <v>442</v>
      </c>
      <c r="H129" s="246"/>
      <c r="I129" s="246" t="s">
        <v>1260</v>
      </c>
      <c r="J129" s="247"/>
      <c r="K129" s="246"/>
      <c r="L129" s="247"/>
      <c r="M129" s="246"/>
      <c r="N129" s="248"/>
    </row>
    <row r="130" spans="1:14" x14ac:dyDescent="0.2">
      <c r="A130" s="244"/>
      <c r="B130" s="245"/>
      <c r="C130" s="485" t="s">
        <v>319</v>
      </c>
      <c r="D130" s="485"/>
      <c r="E130" s="485"/>
      <c r="F130" s="249"/>
      <c r="G130" s="249"/>
      <c r="H130" s="249"/>
      <c r="I130" s="249"/>
      <c r="J130" s="250">
        <v>615.73</v>
      </c>
      <c r="K130" s="249"/>
      <c r="L130" s="250">
        <v>369.43</v>
      </c>
      <c r="M130" s="249"/>
      <c r="N130" s="251"/>
    </row>
    <row r="131" spans="1:14" x14ac:dyDescent="0.2">
      <c r="A131" s="244"/>
      <c r="B131" s="245"/>
      <c r="C131" s="475" t="s">
        <v>320</v>
      </c>
      <c r="D131" s="475"/>
      <c r="E131" s="475"/>
      <c r="F131" s="246"/>
      <c r="G131" s="246"/>
      <c r="H131" s="246"/>
      <c r="I131" s="246"/>
      <c r="J131" s="247"/>
      <c r="K131" s="246"/>
      <c r="L131" s="247">
        <v>54.84</v>
      </c>
      <c r="M131" s="246"/>
      <c r="N131" s="248">
        <v>1752</v>
      </c>
    </row>
    <row r="132" spans="1:14" x14ac:dyDescent="0.2">
      <c r="A132" s="244"/>
      <c r="B132" s="245"/>
      <c r="C132" s="475" t="s">
        <v>615</v>
      </c>
      <c r="D132" s="475"/>
      <c r="E132" s="475"/>
      <c r="F132" s="246" t="s">
        <v>321</v>
      </c>
      <c r="G132" s="246" t="s">
        <v>429</v>
      </c>
      <c r="H132" s="246"/>
      <c r="I132" s="246" t="s">
        <v>429</v>
      </c>
      <c r="J132" s="247"/>
      <c r="K132" s="246"/>
      <c r="L132" s="247">
        <v>52.1</v>
      </c>
      <c r="M132" s="246"/>
      <c r="N132" s="248">
        <v>1664</v>
      </c>
    </row>
    <row r="133" spans="1:14" x14ac:dyDescent="0.2">
      <c r="A133" s="244"/>
      <c r="B133" s="245"/>
      <c r="C133" s="475" t="s">
        <v>616</v>
      </c>
      <c r="D133" s="475"/>
      <c r="E133" s="475"/>
      <c r="F133" s="246" t="s">
        <v>321</v>
      </c>
      <c r="G133" s="246" t="s">
        <v>617</v>
      </c>
      <c r="H133" s="246"/>
      <c r="I133" s="246" t="s">
        <v>617</v>
      </c>
      <c r="J133" s="247"/>
      <c r="K133" s="246"/>
      <c r="L133" s="247">
        <v>35.65</v>
      </c>
      <c r="M133" s="246"/>
      <c r="N133" s="248">
        <v>1139</v>
      </c>
    </row>
    <row r="134" spans="1:14" x14ac:dyDescent="0.2">
      <c r="A134" s="252"/>
      <c r="B134" s="253"/>
      <c r="C134" s="478" t="s">
        <v>322</v>
      </c>
      <c r="D134" s="478"/>
      <c r="E134" s="478"/>
      <c r="F134" s="241"/>
      <c r="G134" s="241"/>
      <c r="H134" s="241"/>
      <c r="I134" s="241"/>
      <c r="J134" s="242"/>
      <c r="K134" s="241"/>
      <c r="L134" s="242">
        <v>457.18</v>
      </c>
      <c r="M134" s="249"/>
      <c r="N134" s="243">
        <v>6134</v>
      </c>
    </row>
    <row r="135" spans="1:14" ht="22.5" x14ac:dyDescent="0.2">
      <c r="A135" s="239" t="s">
        <v>391</v>
      </c>
      <c r="B135" s="240" t="s">
        <v>1261</v>
      </c>
      <c r="C135" s="478" t="s">
        <v>1262</v>
      </c>
      <c r="D135" s="478"/>
      <c r="E135" s="478"/>
      <c r="F135" s="241" t="s">
        <v>359</v>
      </c>
      <c r="G135" s="241"/>
      <c r="H135" s="241"/>
      <c r="I135" s="241" t="s">
        <v>1263</v>
      </c>
      <c r="J135" s="242">
        <v>4982</v>
      </c>
      <c r="K135" s="241"/>
      <c r="L135" s="242">
        <v>338.78</v>
      </c>
      <c r="M135" s="241" t="s">
        <v>477</v>
      </c>
      <c r="N135" s="243">
        <v>1718</v>
      </c>
    </row>
    <row r="136" spans="1:14" x14ac:dyDescent="0.2">
      <c r="A136" s="252"/>
      <c r="B136" s="253"/>
      <c r="C136" s="218" t="s">
        <v>632</v>
      </c>
      <c r="D136" s="277"/>
      <c r="E136" s="277"/>
      <c r="F136" s="254"/>
      <c r="G136" s="254"/>
      <c r="H136" s="254"/>
      <c r="I136" s="254"/>
      <c r="J136" s="278"/>
      <c r="K136" s="254"/>
      <c r="L136" s="278"/>
      <c r="M136" s="279"/>
      <c r="N136" s="280"/>
    </row>
    <row r="137" spans="1:14" x14ac:dyDescent="0.2">
      <c r="A137" s="254"/>
      <c r="B137" s="253"/>
      <c r="C137" s="253"/>
      <c r="D137" s="253"/>
      <c r="E137" s="253"/>
      <c r="F137" s="254"/>
      <c r="G137" s="254"/>
      <c r="H137" s="254"/>
      <c r="I137" s="254"/>
      <c r="J137" s="255"/>
      <c r="K137" s="254"/>
      <c r="L137" s="255"/>
      <c r="M137" s="246"/>
      <c r="N137" s="255"/>
    </row>
    <row r="138" spans="1:14" x14ac:dyDescent="0.2">
      <c r="A138" s="259"/>
      <c r="B138" s="260"/>
      <c r="C138" s="478" t="s">
        <v>441</v>
      </c>
      <c r="D138" s="478"/>
      <c r="E138" s="478"/>
      <c r="F138" s="478"/>
      <c r="G138" s="478"/>
      <c r="H138" s="478"/>
      <c r="I138" s="478"/>
      <c r="J138" s="478"/>
      <c r="K138" s="478"/>
      <c r="L138" s="261">
        <v>19182.54</v>
      </c>
      <c r="M138" s="285"/>
      <c r="N138" s="263">
        <v>330379</v>
      </c>
    </row>
    <row r="139" spans="1:14" x14ac:dyDescent="0.2">
      <c r="A139" s="482" t="s">
        <v>1264</v>
      </c>
      <c r="B139" s="483"/>
      <c r="C139" s="483"/>
      <c r="D139" s="483"/>
      <c r="E139" s="483"/>
      <c r="F139" s="483"/>
      <c r="G139" s="483"/>
      <c r="H139" s="483"/>
      <c r="I139" s="483"/>
      <c r="J139" s="483"/>
      <c r="K139" s="483"/>
      <c r="L139" s="483"/>
      <c r="M139" s="483"/>
      <c r="N139" s="484"/>
    </row>
    <row r="140" spans="1:14" ht="22.5" x14ac:dyDescent="0.2">
      <c r="A140" s="239" t="s">
        <v>392</v>
      </c>
      <c r="B140" s="240" t="s">
        <v>1265</v>
      </c>
      <c r="C140" s="478" t="s">
        <v>1266</v>
      </c>
      <c r="D140" s="478"/>
      <c r="E140" s="478"/>
      <c r="F140" s="241" t="s">
        <v>357</v>
      </c>
      <c r="G140" s="241"/>
      <c r="H140" s="241"/>
      <c r="I140" s="241" t="s">
        <v>323</v>
      </c>
      <c r="J140" s="242">
        <v>28.18</v>
      </c>
      <c r="K140" s="241"/>
      <c r="L140" s="242">
        <v>84.54</v>
      </c>
      <c r="M140" s="241" t="s">
        <v>477</v>
      </c>
      <c r="N140" s="243">
        <v>429</v>
      </c>
    </row>
    <row r="141" spans="1:14" x14ac:dyDescent="0.2">
      <c r="A141" s="252"/>
      <c r="B141" s="253"/>
      <c r="C141" s="218" t="s">
        <v>632</v>
      </c>
      <c r="D141" s="277"/>
      <c r="E141" s="277"/>
      <c r="F141" s="254"/>
      <c r="G141" s="254"/>
      <c r="H141" s="254"/>
      <c r="I141" s="254"/>
      <c r="J141" s="278"/>
      <c r="K141" s="254"/>
      <c r="L141" s="278"/>
      <c r="M141" s="279"/>
      <c r="N141" s="280"/>
    </row>
    <row r="142" spans="1:14" ht="22.5" x14ac:dyDescent="0.2">
      <c r="A142" s="239" t="s">
        <v>393</v>
      </c>
      <c r="B142" s="240" t="s">
        <v>1265</v>
      </c>
      <c r="C142" s="478" t="s">
        <v>1267</v>
      </c>
      <c r="D142" s="478"/>
      <c r="E142" s="478"/>
      <c r="F142" s="241" t="s">
        <v>357</v>
      </c>
      <c r="G142" s="241"/>
      <c r="H142" s="241"/>
      <c r="I142" s="241" t="s">
        <v>316</v>
      </c>
      <c r="J142" s="242">
        <v>104.41</v>
      </c>
      <c r="K142" s="241"/>
      <c r="L142" s="242">
        <v>208.82</v>
      </c>
      <c r="M142" s="241" t="s">
        <v>477</v>
      </c>
      <c r="N142" s="243">
        <v>1059</v>
      </c>
    </row>
    <row r="143" spans="1:14" x14ac:dyDescent="0.2">
      <c r="A143" s="252"/>
      <c r="B143" s="253"/>
      <c r="C143" s="218" t="s">
        <v>632</v>
      </c>
      <c r="D143" s="277"/>
      <c r="E143" s="277"/>
      <c r="F143" s="254"/>
      <c r="G143" s="254"/>
      <c r="H143" s="254"/>
      <c r="I143" s="254"/>
      <c r="J143" s="278"/>
      <c r="K143" s="254"/>
      <c r="L143" s="278"/>
      <c r="M143" s="279"/>
      <c r="N143" s="280"/>
    </row>
    <row r="144" spans="1:14" x14ac:dyDescent="0.2">
      <c r="A144" s="254"/>
      <c r="B144" s="253"/>
      <c r="C144" s="253"/>
      <c r="D144" s="253"/>
      <c r="E144" s="253"/>
      <c r="F144" s="254"/>
      <c r="G144" s="254"/>
      <c r="H144" s="254"/>
      <c r="I144" s="254"/>
      <c r="J144" s="255"/>
      <c r="K144" s="254"/>
      <c r="L144" s="255"/>
      <c r="M144" s="246"/>
      <c r="N144" s="255"/>
    </row>
    <row r="145" spans="1:14" x14ac:dyDescent="0.2">
      <c r="A145" s="259"/>
      <c r="B145" s="260"/>
      <c r="C145" s="478" t="s">
        <v>1268</v>
      </c>
      <c r="D145" s="478"/>
      <c r="E145" s="478"/>
      <c r="F145" s="478"/>
      <c r="G145" s="478"/>
      <c r="H145" s="478"/>
      <c r="I145" s="478"/>
      <c r="J145" s="478"/>
      <c r="K145" s="478"/>
      <c r="L145" s="261">
        <v>293.36</v>
      </c>
      <c r="M145" s="285"/>
      <c r="N145" s="263">
        <v>1488</v>
      </c>
    </row>
    <row r="146" spans="1:14" x14ac:dyDescent="0.2">
      <c r="A146" s="482" t="s">
        <v>1269</v>
      </c>
      <c r="B146" s="483"/>
      <c r="C146" s="483"/>
      <c r="D146" s="483"/>
      <c r="E146" s="483"/>
      <c r="F146" s="483"/>
      <c r="G146" s="483"/>
      <c r="H146" s="483"/>
      <c r="I146" s="483"/>
      <c r="J146" s="483"/>
      <c r="K146" s="483"/>
      <c r="L146" s="483"/>
      <c r="M146" s="483"/>
      <c r="N146" s="484"/>
    </row>
    <row r="147" spans="1:14" ht="45" x14ac:dyDescent="0.2">
      <c r="A147" s="239" t="s">
        <v>1270</v>
      </c>
      <c r="B147" s="240" t="s">
        <v>1271</v>
      </c>
      <c r="C147" s="478" t="s">
        <v>1272</v>
      </c>
      <c r="D147" s="478"/>
      <c r="E147" s="478"/>
      <c r="F147" s="241" t="s">
        <v>739</v>
      </c>
      <c r="G147" s="241"/>
      <c r="H147" s="241"/>
      <c r="I147" s="241" t="s">
        <v>315</v>
      </c>
      <c r="J147" s="242">
        <v>1678094.16</v>
      </c>
      <c r="K147" s="241" t="s">
        <v>432</v>
      </c>
      <c r="L147" s="242">
        <v>1728436.98</v>
      </c>
      <c r="M147" s="241" t="s">
        <v>380</v>
      </c>
      <c r="N147" s="243">
        <v>10647172</v>
      </c>
    </row>
    <row r="148" spans="1:14" x14ac:dyDescent="0.2">
      <c r="A148" s="252"/>
      <c r="B148" s="253"/>
      <c r="C148" s="218" t="s">
        <v>513</v>
      </c>
      <c r="D148" s="277"/>
      <c r="E148" s="277"/>
      <c r="F148" s="254"/>
      <c r="G148" s="254"/>
      <c r="H148" s="254"/>
      <c r="I148" s="254"/>
      <c r="J148" s="278"/>
      <c r="K148" s="254"/>
      <c r="L148" s="278"/>
      <c r="M148" s="279"/>
      <c r="N148" s="280"/>
    </row>
    <row r="149" spans="1:14" x14ac:dyDescent="0.2">
      <c r="A149" s="281"/>
      <c r="B149" s="286"/>
      <c r="C149" s="475" t="s">
        <v>1273</v>
      </c>
      <c r="D149" s="475"/>
      <c r="E149" s="475"/>
      <c r="F149" s="475"/>
      <c r="G149" s="475"/>
      <c r="H149" s="475"/>
      <c r="I149" s="475"/>
      <c r="J149" s="475"/>
      <c r="K149" s="475"/>
      <c r="L149" s="475"/>
      <c r="M149" s="475"/>
      <c r="N149" s="477"/>
    </row>
    <row r="150" spans="1:14" x14ac:dyDescent="0.2">
      <c r="A150" s="276"/>
      <c r="B150" s="245"/>
      <c r="C150" s="475" t="s">
        <v>740</v>
      </c>
      <c r="D150" s="475"/>
      <c r="E150" s="475"/>
      <c r="F150" s="475"/>
      <c r="G150" s="475"/>
      <c r="H150" s="475"/>
      <c r="I150" s="475"/>
      <c r="J150" s="475"/>
      <c r="K150" s="475"/>
      <c r="L150" s="475"/>
      <c r="M150" s="475"/>
      <c r="N150" s="477"/>
    </row>
    <row r="151" spans="1:14" x14ac:dyDescent="0.2">
      <c r="A151" s="254"/>
      <c r="B151" s="253"/>
      <c r="C151" s="253"/>
      <c r="D151" s="253"/>
      <c r="E151" s="253"/>
      <c r="F151" s="254"/>
      <c r="G151" s="254"/>
      <c r="H151" s="254"/>
      <c r="I151" s="254"/>
      <c r="J151" s="255"/>
      <c r="K151" s="254"/>
      <c r="L151" s="255"/>
      <c r="M151" s="246"/>
      <c r="N151" s="255"/>
    </row>
    <row r="152" spans="1:14" x14ac:dyDescent="0.2">
      <c r="A152" s="259"/>
      <c r="B152" s="260"/>
      <c r="C152" s="478" t="s">
        <v>1274</v>
      </c>
      <c r="D152" s="478"/>
      <c r="E152" s="478"/>
      <c r="F152" s="478"/>
      <c r="G152" s="478"/>
      <c r="H152" s="478"/>
      <c r="I152" s="478"/>
      <c r="J152" s="478"/>
      <c r="K152" s="478"/>
      <c r="L152" s="261">
        <v>1728436.98</v>
      </c>
      <c r="M152" s="285"/>
      <c r="N152" s="263">
        <v>10647172</v>
      </c>
    </row>
    <row r="153" spans="1:14" x14ac:dyDescent="0.2">
      <c r="A153" s="482" t="s">
        <v>1275</v>
      </c>
      <c r="B153" s="483"/>
      <c r="C153" s="483"/>
      <c r="D153" s="483"/>
      <c r="E153" s="483"/>
      <c r="F153" s="483"/>
      <c r="G153" s="483"/>
      <c r="H153" s="483"/>
      <c r="I153" s="483"/>
      <c r="J153" s="483"/>
      <c r="K153" s="483"/>
      <c r="L153" s="483"/>
      <c r="M153" s="483"/>
      <c r="N153" s="484"/>
    </row>
    <row r="154" spans="1:14" ht="22.5" x14ac:dyDescent="0.2">
      <c r="A154" s="239" t="s">
        <v>395</v>
      </c>
      <c r="B154" s="240" t="s">
        <v>1276</v>
      </c>
      <c r="C154" s="478" t="s">
        <v>1277</v>
      </c>
      <c r="D154" s="478"/>
      <c r="E154" s="478"/>
      <c r="F154" s="241" t="s">
        <v>1278</v>
      </c>
      <c r="G154" s="241"/>
      <c r="H154" s="241"/>
      <c r="I154" s="241" t="s">
        <v>323</v>
      </c>
      <c r="J154" s="242"/>
      <c r="K154" s="241"/>
      <c r="L154" s="242"/>
      <c r="M154" s="241"/>
      <c r="N154" s="243"/>
    </row>
    <row r="155" spans="1:14" x14ac:dyDescent="0.2">
      <c r="A155" s="244"/>
      <c r="B155" s="245" t="s">
        <v>315</v>
      </c>
      <c r="C155" s="475" t="s">
        <v>25</v>
      </c>
      <c r="D155" s="475"/>
      <c r="E155" s="475"/>
      <c r="F155" s="246"/>
      <c r="G155" s="246"/>
      <c r="H155" s="246"/>
      <c r="I155" s="246"/>
      <c r="J155" s="247">
        <v>29.9</v>
      </c>
      <c r="K155" s="246"/>
      <c r="L155" s="247">
        <v>89.7</v>
      </c>
      <c r="M155" s="246" t="s">
        <v>400</v>
      </c>
      <c r="N155" s="248">
        <v>2865</v>
      </c>
    </row>
    <row r="156" spans="1:14" x14ac:dyDescent="0.2">
      <c r="A156" s="244"/>
      <c r="B156" s="245"/>
      <c r="C156" s="475" t="s">
        <v>317</v>
      </c>
      <c r="D156" s="475"/>
      <c r="E156" s="475"/>
      <c r="F156" s="246" t="s">
        <v>318</v>
      </c>
      <c r="G156" s="246" t="s">
        <v>426</v>
      </c>
      <c r="H156" s="246"/>
      <c r="I156" s="246" t="s">
        <v>451</v>
      </c>
      <c r="J156" s="247"/>
      <c r="K156" s="246"/>
      <c r="L156" s="247"/>
      <c r="M156" s="246"/>
      <c r="N156" s="248"/>
    </row>
    <row r="157" spans="1:14" x14ac:dyDescent="0.2">
      <c r="A157" s="244"/>
      <c r="B157" s="245"/>
      <c r="C157" s="485" t="s">
        <v>319</v>
      </c>
      <c r="D157" s="485"/>
      <c r="E157" s="485"/>
      <c r="F157" s="249"/>
      <c r="G157" s="249"/>
      <c r="H157" s="249"/>
      <c r="I157" s="249"/>
      <c r="J157" s="250">
        <v>29.9</v>
      </c>
      <c r="K157" s="249"/>
      <c r="L157" s="250">
        <v>89.7</v>
      </c>
      <c r="M157" s="249"/>
      <c r="N157" s="251"/>
    </row>
    <row r="158" spans="1:14" x14ac:dyDescent="0.2">
      <c r="A158" s="244"/>
      <c r="B158" s="245"/>
      <c r="C158" s="475" t="s">
        <v>320</v>
      </c>
      <c r="D158" s="475"/>
      <c r="E158" s="475"/>
      <c r="F158" s="246"/>
      <c r="G158" s="246"/>
      <c r="H158" s="246"/>
      <c r="I158" s="246"/>
      <c r="J158" s="247"/>
      <c r="K158" s="246"/>
      <c r="L158" s="247">
        <v>89.7</v>
      </c>
      <c r="M158" s="246"/>
      <c r="N158" s="248">
        <v>2865</v>
      </c>
    </row>
    <row r="159" spans="1:14" ht="33.75" x14ac:dyDescent="0.2">
      <c r="A159" s="244"/>
      <c r="B159" s="245" t="s">
        <v>1279</v>
      </c>
      <c r="C159" s="475" t="s">
        <v>364</v>
      </c>
      <c r="D159" s="475"/>
      <c r="E159" s="475"/>
      <c r="F159" s="246" t="s">
        <v>321</v>
      </c>
      <c r="G159" s="246" t="s">
        <v>617</v>
      </c>
      <c r="H159" s="246"/>
      <c r="I159" s="246" t="s">
        <v>617</v>
      </c>
      <c r="J159" s="247"/>
      <c r="K159" s="246"/>
      <c r="L159" s="247">
        <v>58.31</v>
      </c>
      <c r="M159" s="246"/>
      <c r="N159" s="248">
        <v>1862</v>
      </c>
    </row>
    <row r="160" spans="1:14" ht="45" x14ac:dyDescent="0.2">
      <c r="A160" s="244"/>
      <c r="B160" s="245" t="s">
        <v>1280</v>
      </c>
      <c r="C160" s="475" t="s">
        <v>365</v>
      </c>
      <c r="D160" s="475"/>
      <c r="E160" s="475"/>
      <c r="F160" s="246" t="s">
        <v>321</v>
      </c>
      <c r="G160" s="246" t="s">
        <v>385</v>
      </c>
      <c r="H160" s="246"/>
      <c r="I160" s="246" t="s">
        <v>385</v>
      </c>
      <c r="J160" s="247"/>
      <c r="K160" s="246"/>
      <c r="L160" s="247">
        <v>35.880000000000003</v>
      </c>
      <c r="M160" s="246"/>
      <c r="N160" s="248">
        <v>1146</v>
      </c>
    </row>
    <row r="161" spans="1:14" x14ac:dyDescent="0.2">
      <c r="A161" s="252"/>
      <c r="B161" s="253"/>
      <c r="C161" s="478" t="s">
        <v>322</v>
      </c>
      <c r="D161" s="478"/>
      <c r="E161" s="478"/>
      <c r="F161" s="241"/>
      <c r="G161" s="241"/>
      <c r="H161" s="241"/>
      <c r="I161" s="241"/>
      <c r="J161" s="242"/>
      <c r="K161" s="241"/>
      <c r="L161" s="242">
        <v>183.89</v>
      </c>
      <c r="M161" s="249"/>
      <c r="N161" s="243">
        <v>5873</v>
      </c>
    </row>
    <row r="162" spans="1:14" ht="22.5" x14ac:dyDescent="0.2">
      <c r="A162" s="239" t="s">
        <v>396</v>
      </c>
      <c r="B162" s="240" t="s">
        <v>1281</v>
      </c>
      <c r="C162" s="478" t="s">
        <v>1282</v>
      </c>
      <c r="D162" s="478"/>
      <c r="E162" s="478"/>
      <c r="F162" s="241" t="s">
        <v>1278</v>
      </c>
      <c r="G162" s="241"/>
      <c r="H162" s="241"/>
      <c r="I162" s="241" t="s">
        <v>323</v>
      </c>
      <c r="J162" s="242"/>
      <c r="K162" s="241"/>
      <c r="L162" s="242"/>
      <c r="M162" s="241"/>
      <c r="N162" s="243"/>
    </row>
    <row r="163" spans="1:14" x14ac:dyDescent="0.2">
      <c r="A163" s="244"/>
      <c r="B163" s="245" t="s">
        <v>315</v>
      </c>
      <c r="C163" s="475" t="s">
        <v>25</v>
      </c>
      <c r="D163" s="475"/>
      <c r="E163" s="475"/>
      <c r="F163" s="246"/>
      <c r="G163" s="246"/>
      <c r="H163" s="246"/>
      <c r="I163" s="246"/>
      <c r="J163" s="247">
        <v>29.9</v>
      </c>
      <c r="K163" s="246"/>
      <c r="L163" s="247">
        <v>89.7</v>
      </c>
      <c r="M163" s="246" t="s">
        <v>400</v>
      </c>
      <c r="N163" s="248">
        <v>2865</v>
      </c>
    </row>
    <row r="164" spans="1:14" x14ac:dyDescent="0.2">
      <c r="A164" s="244"/>
      <c r="B164" s="245"/>
      <c r="C164" s="475" t="s">
        <v>317</v>
      </c>
      <c r="D164" s="475"/>
      <c r="E164" s="475"/>
      <c r="F164" s="246" t="s">
        <v>318</v>
      </c>
      <c r="G164" s="246" t="s">
        <v>426</v>
      </c>
      <c r="H164" s="246"/>
      <c r="I164" s="246" t="s">
        <v>451</v>
      </c>
      <c r="J164" s="247"/>
      <c r="K164" s="246"/>
      <c r="L164" s="247"/>
      <c r="M164" s="246"/>
      <c r="N164" s="248"/>
    </row>
    <row r="165" spans="1:14" x14ac:dyDescent="0.2">
      <c r="A165" s="244"/>
      <c r="B165" s="245"/>
      <c r="C165" s="485" t="s">
        <v>319</v>
      </c>
      <c r="D165" s="485"/>
      <c r="E165" s="485"/>
      <c r="F165" s="249"/>
      <c r="G165" s="249"/>
      <c r="H165" s="249"/>
      <c r="I165" s="249"/>
      <c r="J165" s="250">
        <v>29.9</v>
      </c>
      <c r="K165" s="249"/>
      <c r="L165" s="250">
        <v>89.7</v>
      </c>
      <c r="M165" s="249"/>
      <c r="N165" s="251"/>
    </row>
    <row r="166" spans="1:14" x14ac:dyDescent="0.2">
      <c r="A166" s="244"/>
      <c r="B166" s="245"/>
      <c r="C166" s="475" t="s">
        <v>320</v>
      </c>
      <c r="D166" s="475"/>
      <c r="E166" s="475"/>
      <c r="F166" s="246"/>
      <c r="G166" s="246"/>
      <c r="H166" s="246"/>
      <c r="I166" s="246"/>
      <c r="J166" s="247"/>
      <c r="K166" s="246"/>
      <c r="L166" s="247">
        <v>89.7</v>
      </c>
      <c r="M166" s="246"/>
      <c r="N166" s="248">
        <v>2865</v>
      </c>
    </row>
    <row r="167" spans="1:14" ht="33.75" x14ac:dyDescent="0.2">
      <c r="A167" s="244"/>
      <c r="B167" s="245" t="s">
        <v>1279</v>
      </c>
      <c r="C167" s="475" t="s">
        <v>364</v>
      </c>
      <c r="D167" s="475"/>
      <c r="E167" s="475"/>
      <c r="F167" s="246" t="s">
        <v>321</v>
      </c>
      <c r="G167" s="246" t="s">
        <v>617</v>
      </c>
      <c r="H167" s="246"/>
      <c r="I167" s="246" t="s">
        <v>617</v>
      </c>
      <c r="J167" s="247"/>
      <c r="K167" s="246"/>
      <c r="L167" s="247">
        <v>58.31</v>
      </c>
      <c r="M167" s="246"/>
      <c r="N167" s="248">
        <v>1862</v>
      </c>
    </row>
    <row r="168" spans="1:14" ht="45" x14ac:dyDescent="0.2">
      <c r="A168" s="244"/>
      <c r="B168" s="245" t="s">
        <v>1280</v>
      </c>
      <c r="C168" s="475" t="s">
        <v>365</v>
      </c>
      <c r="D168" s="475"/>
      <c r="E168" s="475"/>
      <c r="F168" s="246" t="s">
        <v>321</v>
      </c>
      <c r="G168" s="246" t="s">
        <v>385</v>
      </c>
      <c r="H168" s="246"/>
      <c r="I168" s="246" t="s">
        <v>385</v>
      </c>
      <c r="J168" s="247"/>
      <c r="K168" s="246"/>
      <c r="L168" s="247">
        <v>35.880000000000003</v>
      </c>
      <c r="M168" s="246"/>
      <c r="N168" s="248">
        <v>1146</v>
      </c>
    </row>
    <row r="169" spans="1:14" x14ac:dyDescent="0.2">
      <c r="A169" s="252"/>
      <c r="B169" s="253"/>
      <c r="C169" s="478" t="s">
        <v>322</v>
      </c>
      <c r="D169" s="478"/>
      <c r="E169" s="478"/>
      <c r="F169" s="241"/>
      <c r="G169" s="241"/>
      <c r="H169" s="241"/>
      <c r="I169" s="241"/>
      <c r="J169" s="242"/>
      <c r="K169" s="241"/>
      <c r="L169" s="242">
        <v>183.89</v>
      </c>
      <c r="M169" s="249"/>
      <c r="N169" s="243">
        <v>5873</v>
      </c>
    </row>
    <row r="170" spans="1:14" ht="22.5" x14ac:dyDescent="0.2">
      <c r="A170" s="239" t="s">
        <v>397</v>
      </c>
      <c r="B170" s="240" t="s">
        <v>1283</v>
      </c>
      <c r="C170" s="478" t="s">
        <v>1284</v>
      </c>
      <c r="D170" s="478"/>
      <c r="E170" s="478"/>
      <c r="F170" s="241" t="s">
        <v>1278</v>
      </c>
      <c r="G170" s="241"/>
      <c r="H170" s="241"/>
      <c r="I170" s="241" t="s">
        <v>323</v>
      </c>
      <c r="J170" s="242"/>
      <c r="K170" s="241"/>
      <c r="L170" s="242"/>
      <c r="M170" s="241"/>
      <c r="N170" s="243"/>
    </row>
    <row r="171" spans="1:14" x14ac:dyDescent="0.2">
      <c r="A171" s="244"/>
      <c r="B171" s="245" t="s">
        <v>315</v>
      </c>
      <c r="C171" s="475" t="s">
        <v>25</v>
      </c>
      <c r="D171" s="475"/>
      <c r="E171" s="475"/>
      <c r="F171" s="246"/>
      <c r="G171" s="246"/>
      <c r="H171" s="246"/>
      <c r="I171" s="246"/>
      <c r="J171" s="247">
        <v>102.14</v>
      </c>
      <c r="K171" s="246"/>
      <c r="L171" s="247">
        <v>306.42</v>
      </c>
      <c r="M171" s="246" t="s">
        <v>400</v>
      </c>
      <c r="N171" s="248">
        <v>9787</v>
      </c>
    </row>
    <row r="172" spans="1:14" x14ac:dyDescent="0.2">
      <c r="A172" s="244"/>
      <c r="B172" s="245"/>
      <c r="C172" s="475" t="s">
        <v>317</v>
      </c>
      <c r="D172" s="475"/>
      <c r="E172" s="475"/>
      <c r="F172" s="246" t="s">
        <v>318</v>
      </c>
      <c r="G172" s="246" t="s">
        <v>1285</v>
      </c>
      <c r="H172" s="246"/>
      <c r="I172" s="246" t="s">
        <v>1286</v>
      </c>
      <c r="J172" s="247"/>
      <c r="K172" s="246"/>
      <c r="L172" s="247"/>
      <c r="M172" s="246"/>
      <c r="N172" s="248"/>
    </row>
    <row r="173" spans="1:14" x14ac:dyDescent="0.2">
      <c r="A173" s="244"/>
      <c r="B173" s="245"/>
      <c r="C173" s="485" t="s">
        <v>319</v>
      </c>
      <c r="D173" s="485"/>
      <c r="E173" s="485"/>
      <c r="F173" s="249"/>
      <c r="G173" s="249"/>
      <c r="H173" s="249"/>
      <c r="I173" s="249"/>
      <c r="J173" s="250">
        <v>102.14</v>
      </c>
      <c r="K173" s="249"/>
      <c r="L173" s="250">
        <v>306.42</v>
      </c>
      <c r="M173" s="249"/>
      <c r="N173" s="251"/>
    </row>
    <row r="174" spans="1:14" x14ac:dyDescent="0.2">
      <c r="A174" s="244"/>
      <c r="B174" s="245"/>
      <c r="C174" s="475" t="s">
        <v>320</v>
      </c>
      <c r="D174" s="475"/>
      <c r="E174" s="475"/>
      <c r="F174" s="246"/>
      <c r="G174" s="246"/>
      <c r="H174" s="246"/>
      <c r="I174" s="246"/>
      <c r="J174" s="247"/>
      <c r="K174" s="246"/>
      <c r="L174" s="247">
        <v>306.42</v>
      </c>
      <c r="M174" s="246"/>
      <c r="N174" s="248">
        <v>9787</v>
      </c>
    </row>
    <row r="175" spans="1:14" ht="33.75" x14ac:dyDescent="0.2">
      <c r="A175" s="244"/>
      <c r="B175" s="245" t="s">
        <v>1279</v>
      </c>
      <c r="C175" s="475" t="s">
        <v>364</v>
      </c>
      <c r="D175" s="475"/>
      <c r="E175" s="475"/>
      <c r="F175" s="246" t="s">
        <v>321</v>
      </c>
      <c r="G175" s="246" t="s">
        <v>617</v>
      </c>
      <c r="H175" s="246"/>
      <c r="I175" s="246" t="s">
        <v>617</v>
      </c>
      <c r="J175" s="247"/>
      <c r="K175" s="246"/>
      <c r="L175" s="247">
        <v>199.17</v>
      </c>
      <c r="M175" s="246"/>
      <c r="N175" s="248">
        <v>6362</v>
      </c>
    </row>
    <row r="176" spans="1:14" ht="45" x14ac:dyDescent="0.2">
      <c r="A176" s="244"/>
      <c r="B176" s="245" t="s">
        <v>1280</v>
      </c>
      <c r="C176" s="475" t="s">
        <v>365</v>
      </c>
      <c r="D176" s="475"/>
      <c r="E176" s="475"/>
      <c r="F176" s="246" t="s">
        <v>321</v>
      </c>
      <c r="G176" s="246" t="s">
        <v>385</v>
      </c>
      <c r="H176" s="246"/>
      <c r="I176" s="246" t="s">
        <v>385</v>
      </c>
      <c r="J176" s="247"/>
      <c r="K176" s="246"/>
      <c r="L176" s="247">
        <v>122.57</v>
      </c>
      <c r="M176" s="246"/>
      <c r="N176" s="248">
        <v>3915</v>
      </c>
    </row>
    <row r="177" spans="1:14" x14ac:dyDescent="0.2">
      <c r="A177" s="252"/>
      <c r="B177" s="253"/>
      <c r="C177" s="478" t="s">
        <v>322</v>
      </c>
      <c r="D177" s="478"/>
      <c r="E177" s="478"/>
      <c r="F177" s="241"/>
      <c r="G177" s="241"/>
      <c r="H177" s="241"/>
      <c r="I177" s="241"/>
      <c r="J177" s="242"/>
      <c r="K177" s="241"/>
      <c r="L177" s="242">
        <v>628.16</v>
      </c>
      <c r="M177" s="249"/>
      <c r="N177" s="243">
        <v>20064</v>
      </c>
    </row>
    <row r="178" spans="1:14" ht="22.5" x14ac:dyDescent="0.2">
      <c r="A178" s="239" t="s">
        <v>420</v>
      </c>
      <c r="B178" s="240" t="s">
        <v>1287</v>
      </c>
      <c r="C178" s="478" t="s">
        <v>1288</v>
      </c>
      <c r="D178" s="478"/>
      <c r="E178" s="478"/>
      <c r="F178" s="241" t="s">
        <v>1278</v>
      </c>
      <c r="G178" s="241"/>
      <c r="H178" s="241"/>
      <c r="I178" s="241" t="s">
        <v>315</v>
      </c>
      <c r="J178" s="242"/>
      <c r="K178" s="241"/>
      <c r="L178" s="242"/>
      <c r="M178" s="241"/>
      <c r="N178" s="243"/>
    </row>
    <row r="179" spans="1:14" x14ac:dyDescent="0.2">
      <c r="A179" s="244"/>
      <c r="B179" s="245" t="s">
        <v>315</v>
      </c>
      <c r="C179" s="475" t="s">
        <v>25</v>
      </c>
      <c r="D179" s="475"/>
      <c r="E179" s="475"/>
      <c r="F179" s="246"/>
      <c r="G179" s="246"/>
      <c r="H179" s="246"/>
      <c r="I179" s="246"/>
      <c r="J179" s="247">
        <v>19.52</v>
      </c>
      <c r="K179" s="246"/>
      <c r="L179" s="247">
        <v>19.52</v>
      </c>
      <c r="M179" s="246" t="s">
        <v>400</v>
      </c>
      <c r="N179" s="248">
        <v>623</v>
      </c>
    </row>
    <row r="180" spans="1:14" x14ac:dyDescent="0.2">
      <c r="A180" s="244"/>
      <c r="B180" s="245"/>
      <c r="C180" s="475" t="s">
        <v>317</v>
      </c>
      <c r="D180" s="475"/>
      <c r="E180" s="475"/>
      <c r="F180" s="246" t="s">
        <v>318</v>
      </c>
      <c r="G180" s="246" t="s">
        <v>419</v>
      </c>
      <c r="H180" s="246"/>
      <c r="I180" s="246" t="s">
        <v>419</v>
      </c>
      <c r="J180" s="247"/>
      <c r="K180" s="246"/>
      <c r="L180" s="247"/>
      <c r="M180" s="246"/>
      <c r="N180" s="248"/>
    </row>
    <row r="181" spans="1:14" x14ac:dyDescent="0.2">
      <c r="A181" s="244"/>
      <c r="B181" s="245"/>
      <c r="C181" s="485" t="s">
        <v>319</v>
      </c>
      <c r="D181" s="485"/>
      <c r="E181" s="485"/>
      <c r="F181" s="249"/>
      <c r="G181" s="249"/>
      <c r="H181" s="249"/>
      <c r="I181" s="249"/>
      <c r="J181" s="250">
        <v>19.52</v>
      </c>
      <c r="K181" s="249"/>
      <c r="L181" s="250">
        <v>19.52</v>
      </c>
      <c r="M181" s="249"/>
      <c r="N181" s="251"/>
    </row>
    <row r="182" spans="1:14" x14ac:dyDescent="0.2">
      <c r="A182" s="244"/>
      <c r="B182" s="245"/>
      <c r="C182" s="475" t="s">
        <v>320</v>
      </c>
      <c r="D182" s="475"/>
      <c r="E182" s="475"/>
      <c r="F182" s="246"/>
      <c r="G182" s="246"/>
      <c r="H182" s="246"/>
      <c r="I182" s="246"/>
      <c r="J182" s="247"/>
      <c r="K182" s="246"/>
      <c r="L182" s="247">
        <v>19.52</v>
      </c>
      <c r="M182" s="246"/>
      <c r="N182" s="248">
        <v>623</v>
      </c>
    </row>
    <row r="183" spans="1:14" ht="33.75" x14ac:dyDescent="0.2">
      <c r="A183" s="244"/>
      <c r="B183" s="245" t="s">
        <v>1279</v>
      </c>
      <c r="C183" s="475" t="s">
        <v>364</v>
      </c>
      <c r="D183" s="475"/>
      <c r="E183" s="475"/>
      <c r="F183" s="246" t="s">
        <v>321</v>
      </c>
      <c r="G183" s="246" t="s">
        <v>617</v>
      </c>
      <c r="H183" s="246"/>
      <c r="I183" s="246" t="s">
        <v>617</v>
      </c>
      <c r="J183" s="247"/>
      <c r="K183" s="246"/>
      <c r="L183" s="247">
        <v>12.69</v>
      </c>
      <c r="M183" s="246"/>
      <c r="N183" s="248">
        <v>405</v>
      </c>
    </row>
    <row r="184" spans="1:14" ht="45" x14ac:dyDescent="0.2">
      <c r="A184" s="244"/>
      <c r="B184" s="245" t="s">
        <v>1280</v>
      </c>
      <c r="C184" s="475" t="s">
        <v>365</v>
      </c>
      <c r="D184" s="475"/>
      <c r="E184" s="475"/>
      <c r="F184" s="246" t="s">
        <v>321</v>
      </c>
      <c r="G184" s="246" t="s">
        <v>385</v>
      </c>
      <c r="H184" s="246"/>
      <c r="I184" s="246" t="s">
        <v>385</v>
      </c>
      <c r="J184" s="247"/>
      <c r="K184" s="246"/>
      <c r="L184" s="247">
        <v>7.81</v>
      </c>
      <c r="M184" s="246"/>
      <c r="N184" s="248">
        <v>249</v>
      </c>
    </row>
    <row r="185" spans="1:14" x14ac:dyDescent="0.2">
      <c r="A185" s="252"/>
      <c r="B185" s="253"/>
      <c r="C185" s="478" t="s">
        <v>322</v>
      </c>
      <c r="D185" s="478"/>
      <c r="E185" s="478"/>
      <c r="F185" s="241"/>
      <c r="G185" s="241"/>
      <c r="H185" s="241"/>
      <c r="I185" s="241"/>
      <c r="J185" s="242"/>
      <c r="K185" s="241"/>
      <c r="L185" s="242">
        <v>40.020000000000003</v>
      </c>
      <c r="M185" s="249"/>
      <c r="N185" s="243">
        <v>1277</v>
      </c>
    </row>
    <row r="186" spans="1:14" ht="22.5" x14ac:dyDescent="0.2">
      <c r="A186" s="239" t="s">
        <v>488</v>
      </c>
      <c r="B186" s="240" t="s">
        <v>1289</v>
      </c>
      <c r="C186" s="478" t="s">
        <v>1290</v>
      </c>
      <c r="D186" s="478"/>
      <c r="E186" s="478"/>
      <c r="F186" s="241" t="s">
        <v>357</v>
      </c>
      <c r="G186" s="241"/>
      <c r="H186" s="241"/>
      <c r="I186" s="241" t="s">
        <v>315</v>
      </c>
      <c r="J186" s="242"/>
      <c r="K186" s="241"/>
      <c r="L186" s="242"/>
      <c r="M186" s="241"/>
      <c r="N186" s="243"/>
    </row>
    <row r="187" spans="1:14" x14ac:dyDescent="0.2">
      <c r="A187" s="244"/>
      <c r="B187" s="245" t="s">
        <v>315</v>
      </c>
      <c r="C187" s="475" t="s">
        <v>25</v>
      </c>
      <c r="D187" s="475"/>
      <c r="E187" s="475"/>
      <c r="F187" s="246"/>
      <c r="G187" s="246"/>
      <c r="H187" s="246"/>
      <c r="I187" s="246"/>
      <c r="J187" s="247">
        <v>758.28</v>
      </c>
      <c r="K187" s="246"/>
      <c r="L187" s="247">
        <v>758.28</v>
      </c>
      <c r="M187" s="246" t="s">
        <v>400</v>
      </c>
      <c r="N187" s="248">
        <v>24219</v>
      </c>
    </row>
    <row r="188" spans="1:14" x14ac:dyDescent="0.2">
      <c r="A188" s="244"/>
      <c r="B188" s="245"/>
      <c r="C188" s="475" t="s">
        <v>317</v>
      </c>
      <c r="D188" s="475"/>
      <c r="E188" s="475"/>
      <c r="F188" s="246" t="s">
        <v>318</v>
      </c>
      <c r="G188" s="246" t="s">
        <v>1291</v>
      </c>
      <c r="H188" s="246"/>
      <c r="I188" s="246" t="s">
        <v>1291</v>
      </c>
      <c r="J188" s="247"/>
      <c r="K188" s="246"/>
      <c r="L188" s="247"/>
      <c r="M188" s="246"/>
      <c r="N188" s="248"/>
    </row>
    <row r="189" spans="1:14" x14ac:dyDescent="0.2">
      <c r="A189" s="244"/>
      <c r="B189" s="245"/>
      <c r="C189" s="485" t="s">
        <v>319</v>
      </c>
      <c r="D189" s="485"/>
      <c r="E189" s="485"/>
      <c r="F189" s="249"/>
      <c r="G189" s="249"/>
      <c r="H189" s="249"/>
      <c r="I189" s="249"/>
      <c r="J189" s="250">
        <v>758.28</v>
      </c>
      <c r="K189" s="249"/>
      <c r="L189" s="250">
        <v>758.28</v>
      </c>
      <c r="M189" s="249"/>
      <c r="N189" s="251"/>
    </row>
    <row r="190" spans="1:14" x14ac:dyDescent="0.2">
      <c r="A190" s="244"/>
      <c r="B190" s="245"/>
      <c r="C190" s="475" t="s">
        <v>320</v>
      </c>
      <c r="D190" s="475"/>
      <c r="E190" s="475"/>
      <c r="F190" s="246"/>
      <c r="G190" s="246"/>
      <c r="H190" s="246"/>
      <c r="I190" s="246"/>
      <c r="J190" s="247"/>
      <c r="K190" s="246"/>
      <c r="L190" s="247">
        <v>758.28</v>
      </c>
      <c r="M190" s="246"/>
      <c r="N190" s="248">
        <v>24219</v>
      </c>
    </row>
    <row r="191" spans="1:14" ht="33.75" x14ac:dyDescent="0.2">
      <c r="A191" s="244"/>
      <c r="B191" s="245" t="s">
        <v>1279</v>
      </c>
      <c r="C191" s="475" t="s">
        <v>364</v>
      </c>
      <c r="D191" s="475"/>
      <c r="E191" s="475"/>
      <c r="F191" s="246" t="s">
        <v>321</v>
      </c>
      <c r="G191" s="246" t="s">
        <v>617</v>
      </c>
      <c r="H191" s="246"/>
      <c r="I191" s="246" t="s">
        <v>617</v>
      </c>
      <c r="J191" s="247"/>
      <c r="K191" s="246"/>
      <c r="L191" s="247">
        <v>492.88</v>
      </c>
      <c r="M191" s="246"/>
      <c r="N191" s="248">
        <v>15742</v>
      </c>
    </row>
    <row r="192" spans="1:14" ht="45" x14ac:dyDescent="0.2">
      <c r="A192" s="244"/>
      <c r="B192" s="245" t="s">
        <v>1280</v>
      </c>
      <c r="C192" s="475" t="s">
        <v>365</v>
      </c>
      <c r="D192" s="475"/>
      <c r="E192" s="475"/>
      <c r="F192" s="246" t="s">
        <v>321</v>
      </c>
      <c r="G192" s="246" t="s">
        <v>385</v>
      </c>
      <c r="H192" s="246"/>
      <c r="I192" s="246" t="s">
        <v>385</v>
      </c>
      <c r="J192" s="247"/>
      <c r="K192" s="246"/>
      <c r="L192" s="247">
        <v>303.31</v>
      </c>
      <c r="M192" s="246"/>
      <c r="N192" s="248">
        <v>9688</v>
      </c>
    </row>
    <row r="193" spans="1:14" x14ac:dyDescent="0.2">
      <c r="A193" s="252"/>
      <c r="B193" s="253"/>
      <c r="C193" s="478" t="s">
        <v>322</v>
      </c>
      <c r="D193" s="478"/>
      <c r="E193" s="478"/>
      <c r="F193" s="241"/>
      <c r="G193" s="241"/>
      <c r="H193" s="241"/>
      <c r="I193" s="241"/>
      <c r="J193" s="242"/>
      <c r="K193" s="241"/>
      <c r="L193" s="242">
        <v>1554.47</v>
      </c>
      <c r="M193" s="249"/>
      <c r="N193" s="243">
        <v>49649</v>
      </c>
    </row>
    <row r="194" spans="1:14" x14ac:dyDescent="0.2">
      <c r="A194" s="254"/>
      <c r="B194" s="253"/>
      <c r="C194" s="253"/>
      <c r="D194" s="253"/>
      <c r="E194" s="253"/>
      <c r="F194" s="254"/>
      <c r="G194" s="254"/>
      <c r="H194" s="254"/>
      <c r="I194" s="254"/>
      <c r="J194" s="255"/>
      <c r="K194" s="254"/>
      <c r="L194" s="255"/>
      <c r="M194" s="246"/>
      <c r="N194" s="255"/>
    </row>
    <row r="195" spans="1:14" x14ac:dyDescent="0.2">
      <c r="A195" s="259"/>
      <c r="B195" s="260"/>
      <c r="C195" s="478" t="s">
        <v>1292</v>
      </c>
      <c r="D195" s="478"/>
      <c r="E195" s="478"/>
      <c r="F195" s="478"/>
      <c r="G195" s="478"/>
      <c r="H195" s="478"/>
      <c r="I195" s="478"/>
      <c r="J195" s="478"/>
      <c r="K195" s="478"/>
      <c r="L195" s="261">
        <v>2590.4299999999998</v>
      </c>
      <c r="M195" s="285"/>
      <c r="N195" s="263">
        <v>82736</v>
      </c>
    </row>
    <row r="196" spans="1:14" x14ac:dyDescent="0.2">
      <c r="A196" s="134"/>
      <c r="B196" s="216"/>
      <c r="C196" s="216"/>
      <c r="D196" s="216"/>
      <c r="E196" s="216"/>
      <c r="F196" s="216"/>
      <c r="G196" s="216"/>
      <c r="H196" s="216"/>
      <c r="I196" s="216"/>
      <c r="J196" s="216"/>
      <c r="K196" s="216"/>
      <c r="L196" s="256"/>
      <c r="M196" s="257"/>
      <c r="N196" s="258"/>
    </row>
    <row r="197" spans="1:14" x14ac:dyDescent="0.2">
      <c r="A197" s="259"/>
      <c r="B197" s="260"/>
      <c r="C197" s="478" t="s">
        <v>333</v>
      </c>
      <c r="D197" s="478"/>
      <c r="E197" s="478"/>
      <c r="F197" s="478"/>
      <c r="G197" s="478"/>
      <c r="H197" s="478"/>
      <c r="I197" s="478"/>
      <c r="J197" s="478"/>
      <c r="K197" s="478"/>
      <c r="L197" s="261"/>
      <c r="M197" s="262"/>
      <c r="N197" s="263"/>
    </row>
    <row r="198" spans="1:14" x14ac:dyDescent="0.2">
      <c r="A198" s="264"/>
      <c r="B198" s="245"/>
      <c r="C198" s="475" t="s">
        <v>334</v>
      </c>
      <c r="D198" s="475"/>
      <c r="E198" s="475"/>
      <c r="F198" s="475"/>
      <c r="G198" s="475"/>
      <c r="H198" s="475"/>
      <c r="I198" s="475"/>
      <c r="J198" s="475"/>
      <c r="K198" s="475"/>
      <c r="L198" s="265">
        <v>15326.81</v>
      </c>
      <c r="M198" s="266"/>
      <c r="N198" s="267">
        <v>199344</v>
      </c>
    </row>
    <row r="199" spans="1:14" x14ac:dyDescent="0.2">
      <c r="A199" s="264"/>
      <c r="B199" s="245"/>
      <c r="C199" s="475" t="s">
        <v>335</v>
      </c>
      <c r="D199" s="475"/>
      <c r="E199" s="475"/>
      <c r="F199" s="475"/>
      <c r="G199" s="475"/>
      <c r="H199" s="475"/>
      <c r="I199" s="475"/>
      <c r="J199" s="475"/>
      <c r="K199" s="475"/>
      <c r="L199" s="265"/>
      <c r="M199" s="266"/>
      <c r="N199" s="267"/>
    </row>
    <row r="200" spans="1:14" x14ac:dyDescent="0.2">
      <c r="A200" s="264"/>
      <c r="B200" s="245"/>
      <c r="C200" s="475" t="s">
        <v>336</v>
      </c>
      <c r="D200" s="475"/>
      <c r="E200" s="475"/>
      <c r="F200" s="475"/>
      <c r="G200" s="475"/>
      <c r="H200" s="475"/>
      <c r="I200" s="475"/>
      <c r="J200" s="475"/>
      <c r="K200" s="475"/>
      <c r="L200" s="265">
        <v>4219.8900000000003</v>
      </c>
      <c r="M200" s="266"/>
      <c r="N200" s="267">
        <v>134783</v>
      </c>
    </row>
    <row r="201" spans="1:14" x14ac:dyDescent="0.2">
      <c r="A201" s="264"/>
      <c r="B201" s="245"/>
      <c r="C201" s="475" t="s">
        <v>337</v>
      </c>
      <c r="D201" s="475"/>
      <c r="E201" s="475"/>
      <c r="F201" s="475"/>
      <c r="G201" s="475"/>
      <c r="H201" s="475"/>
      <c r="I201" s="475"/>
      <c r="J201" s="475"/>
      <c r="K201" s="475"/>
      <c r="L201" s="265">
        <v>3985.17</v>
      </c>
      <c r="M201" s="266"/>
      <c r="N201" s="267">
        <v>28453</v>
      </c>
    </row>
    <row r="202" spans="1:14" x14ac:dyDescent="0.2">
      <c r="A202" s="264"/>
      <c r="B202" s="245"/>
      <c r="C202" s="475" t="s">
        <v>338</v>
      </c>
      <c r="D202" s="475"/>
      <c r="E202" s="475"/>
      <c r="F202" s="475"/>
      <c r="G202" s="475"/>
      <c r="H202" s="475"/>
      <c r="I202" s="475"/>
      <c r="J202" s="475"/>
      <c r="K202" s="475"/>
      <c r="L202" s="265">
        <v>439.92</v>
      </c>
      <c r="M202" s="266"/>
      <c r="N202" s="267">
        <v>14051</v>
      </c>
    </row>
    <row r="203" spans="1:14" x14ac:dyDescent="0.2">
      <c r="A203" s="264"/>
      <c r="B203" s="245"/>
      <c r="C203" s="475" t="s">
        <v>360</v>
      </c>
      <c r="D203" s="475"/>
      <c r="E203" s="475"/>
      <c r="F203" s="475"/>
      <c r="G203" s="475"/>
      <c r="H203" s="475"/>
      <c r="I203" s="475"/>
      <c r="J203" s="475"/>
      <c r="K203" s="475"/>
      <c r="L203" s="265">
        <v>7121.75</v>
      </c>
      <c r="M203" s="266"/>
      <c r="N203" s="267">
        <v>36108</v>
      </c>
    </row>
    <row r="204" spans="1:14" x14ac:dyDescent="0.2">
      <c r="A204" s="264"/>
      <c r="B204" s="245"/>
      <c r="C204" s="475" t="s">
        <v>339</v>
      </c>
      <c r="D204" s="475"/>
      <c r="E204" s="475"/>
      <c r="F204" s="475"/>
      <c r="G204" s="475"/>
      <c r="H204" s="475"/>
      <c r="I204" s="475"/>
      <c r="J204" s="475"/>
      <c r="K204" s="475"/>
      <c r="L204" s="265">
        <v>6603.95</v>
      </c>
      <c r="M204" s="266"/>
      <c r="N204" s="267">
        <v>69973</v>
      </c>
    </row>
    <row r="205" spans="1:14" x14ac:dyDescent="0.2">
      <c r="A205" s="264"/>
      <c r="B205" s="245"/>
      <c r="C205" s="475" t="s">
        <v>335</v>
      </c>
      <c r="D205" s="475"/>
      <c r="E205" s="475"/>
      <c r="F205" s="475"/>
      <c r="G205" s="475"/>
      <c r="H205" s="475"/>
      <c r="I205" s="475"/>
      <c r="J205" s="475"/>
      <c r="K205" s="475"/>
      <c r="L205" s="265"/>
      <c r="M205" s="266"/>
      <c r="N205" s="267"/>
    </row>
    <row r="206" spans="1:14" x14ac:dyDescent="0.2">
      <c r="A206" s="264"/>
      <c r="B206" s="245"/>
      <c r="C206" s="475" t="s">
        <v>340</v>
      </c>
      <c r="D206" s="475"/>
      <c r="E206" s="475"/>
      <c r="F206" s="475"/>
      <c r="G206" s="475"/>
      <c r="H206" s="475"/>
      <c r="I206" s="475"/>
      <c r="J206" s="475"/>
      <c r="K206" s="475"/>
      <c r="L206" s="265">
        <v>442.01</v>
      </c>
      <c r="M206" s="266"/>
      <c r="N206" s="267">
        <v>14118</v>
      </c>
    </row>
    <row r="207" spans="1:14" x14ac:dyDescent="0.2">
      <c r="A207" s="264"/>
      <c r="B207" s="245"/>
      <c r="C207" s="475" t="s">
        <v>341</v>
      </c>
      <c r="D207" s="475"/>
      <c r="E207" s="475"/>
      <c r="F207" s="475"/>
      <c r="G207" s="475"/>
      <c r="H207" s="475"/>
      <c r="I207" s="475"/>
      <c r="J207" s="475"/>
      <c r="K207" s="475"/>
      <c r="L207" s="265">
        <v>928.63</v>
      </c>
      <c r="M207" s="266"/>
      <c r="N207" s="267">
        <v>6630</v>
      </c>
    </row>
    <row r="208" spans="1:14" x14ac:dyDescent="0.2">
      <c r="A208" s="264"/>
      <c r="B208" s="245"/>
      <c r="C208" s="475" t="s">
        <v>342</v>
      </c>
      <c r="D208" s="475"/>
      <c r="E208" s="475"/>
      <c r="F208" s="475"/>
      <c r="G208" s="475"/>
      <c r="H208" s="475"/>
      <c r="I208" s="475"/>
      <c r="J208" s="475"/>
      <c r="K208" s="475"/>
      <c r="L208" s="265">
        <v>99.06</v>
      </c>
      <c r="M208" s="266"/>
      <c r="N208" s="267">
        <v>3164</v>
      </c>
    </row>
    <row r="209" spans="1:14" x14ac:dyDescent="0.2">
      <c r="A209" s="264"/>
      <c r="B209" s="245"/>
      <c r="C209" s="475" t="s">
        <v>361</v>
      </c>
      <c r="D209" s="475"/>
      <c r="E209" s="475"/>
      <c r="F209" s="475"/>
      <c r="G209" s="475"/>
      <c r="H209" s="475"/>
      <c r="I209" s="475"/>
      <c r="J209" s="475"/>
      <c r="K209" s="475"/>
      <c r="L209" s="265">
        <v>4388.8</v>
      </c>
      <c r="M209" s="266"/>
      <c r="N209" s="267">
        <v>22252</v>
      </c>
    </row>
    <row r="210" spans="1:14" x14ac:dyDescent="0.2">
      <c r="A210" s="264"/>
      <c r="B210" s="245"/>
      <c r="C210" s="475" t="s">
        <v>343</v>
      </c>
      <c r="D210" s="475"/>
      <c r="E210" s="475"/>
      <c r="F210" s="475"/>
      <c r="G210" s="475"/>
      <c r="H210" s="475"/>
      <c r="I210" s="475"/>
      <c r="J210" s="475"/>
      <c r="K210" s="475"/>
      <c r="L210" s="265">
        <v>537.96</v>
      </c>
      <c r="M210" s="266"/>
      <c r="N210" s="267">
        <v>17182</v>
      </c>
    </row>
    <row r="211" spans="1:14" x14ac:dyDescent="0.2">
      <c r="A211" s="264"/>
      <c r="B211" s="245"/>
      <c r="C211" s="475" t="s">
        <v>344</v>
      </c>
      <c r="D211" s="475"/>
      <c r="E211" s="475"/>
      <c r="F211" s="475"/>
      <c r="G211" s="475"/>
      <c r="H211" s="475"/>
      <c r="I211" s="475"/>
      <c r="J211" s="475"/>
      <c r="K211" s="475"/>
      <c r="L211" s="265">
        <v>306.55</v>
      </c>
      <c r="M211" s="266"/>
      <c r="N211" s="267">
        <v>9791</v>
      </c>
    </row>
    <row r="212" spans="1:14" x14ac:dyDescent="0.2">
      <c r="A212" s="264"/>
      <c r="B212" s="245"/>
      <c r="C212" s="475" t="s">
        <v>362</v>
      </c>
      <c r="D212" s="475"/>
      <c r="E212" s="475"/>
      <c r="F212" s="475"/>
      <c r="G212" s="475"/>
      <c r="H212" s="475"/>
      <c r="I212" s="475"/>
      <c r="J212" s="475"/>
      <c r="K212" s="475"/>
      <c r="L212" s="265">
        <v>12871.95</v>
      </c>
      <c r="M212" s="266"/>
      <c r="N212" s="267">
        <v>261894</v>
      </c>
    </row>
    <row r="213" spans="1:14" x14ac:dyDescent="0.2">
      <c r="A213" s="264"/>
      <c r="B213" s="245"/>
      <c r="C213" s="475" t="s">
        <v>335</v>
      </c>
      <c r="D213" s="475"/>
      <c r="E213" s="475"/>
      <c r="F213" s="475"/>
      <c r="G213" s="475"/>
      <c r="H213" s="475"/>
      <c r="I213" s="475"/>
      <c r="J213" s="475"/>
      <c r="K213" s="475"/>
      <c r="L213" s="265"/>
      <c r="M213" s="266"/>
      <c r="N213" s="267"/>
    </row>
    <row r="214" spans="1:14" x14ac:dyDescent="0.2">
      <c r="A214" s="264"/>
      <c r="B214" s="245"/>
      <c r="C214" s="475" t="s">
        <v>340</v>
      </c>
      <c r="D214" s="475"/>
      <c r="E214" s="475"/>
      <c r="F214" s="475"/>
      <c r="G214" s="475"/>
      <c r="H214" s="475"/>
      <c r="I214" s="475"/>
      <c r="J214" s="475"/>
      <c r="K214" s="475"/>
      <c r="L214" s="265">
        <v>2514.2600000000002</v>
      </c>
      <c r="M214" s="266"/>
      <c r="N214" s="267">
        <v>80306</v>
      </c>
    </row>
    <row r="215" spans="1:14" x14ac:dyDescent="0.2">
      <c r="A215" s="264"/>
      <c r="B215" s="245"/>
      <c r="C215" s="475" t="s">
        <v>341</v>
      </c>
      <c r="D215" s="475"/>
      <c r="E215" s="475"/>
      <c r="F215" s="475"/>
      <c r="G215" s="475"/>
      <c r="H215" s="475"/>
      <c r="I215" s="475"/>
      <c r="J215" s="475"/>
      <c r="K215" s="475"/>
      <c r="L215" s="265">
        <v>3056.54</v>
      </c>
      <c r="M215" s="266"/>
      <c r="N215" s="267">
        <v>21823</v>
      </c>
    </row>
    <row r="216" spans="1:14" x14ac:dyDescent="0.2">
      <c r="A216" s="264"/>
      <c r="B216" s="245"/>
      <c r="C216" s="475" t="s">
        <v>342</v>
      </c>
      <c r="D216" s="475"/>
      <c r="E216" s="475"/>
      <c r="F216" s="475"/>
      <c r="G216" s="475"/>
      <c r="H216" s="475"/>
      <c r="I216" s="475"/>
      <c r="J216" s="475"/>
      <c r="K216" s="475"/>
      <c r="L216" s="265">
        <v>340.86</v>
      </c>
      <c r="M216" s="266"/>
      <c r="N216" s="267">
        <v>10887</v>
      </c>
    </row>
    <row r="217" spans="1:14" x14ac:dyDescent="0.2">
      <c r="A217" s="264"/>
      <c r="B217" s="245"/>
      <c r="C217" s="475" t="s">
        <v>361</v>
      </c>
      <c r="D217" s="475"/>
      <c r="E217" s="475"/>
      <c r="F217" s="475"/>
      <c r="G217" s="475"/>
      <c r="H217" s="475"/>
      <c r="I217" s="475"/>
      <c r="J217" s="475"/>
      <c r="K217" s="475"/>
      <c r="L217" s="265">
        <v>2732.95</v>
      </c>
      <c r="M217" s="266"/>
      <c r="N217" s="267">
        <v>13856</v>
      </c>
    </row>
    <row r="218" spans="1:14" x14ac:dyDescent="0.2">
      <c r="A218" s="264"/>
      <c r="B218" s="245"/>
      <c r="C218" s="475" t="s">
        <v>343</v>
      </c>
      <c r="D218" s="475"/>
      <c r="E218" s="475"/>
      <c r="F218" s="475"/>
      <c r="G218" s="475"/>
      <c r="H218" s="475"/>
      <c r="I218" s="475"/>
      <c r="J218" s="475"/>
      <c r="K218" s="475"/>
      <c r="L218" s="265">
        <v>2712.36</v>
      </c>
      <c r="M218" s="266"/>
      <c r="N218" s="267">
        <v>86633</v>
      </c>
    </row>
    <row r="219" spans="1:14" x14ac:dyDescent="0.2">
      <c r="A219" s="264"/>
      <c r="B219" s="245"/>
      <c r="C219" s="475" t="s">
        <v>344</v>
      </c>
      <c r="D219" s="475"/>
      <c r="E219" s="475"/>
      <c r="F219" s="475"/>
      <c r="G219" s="475"/>
      <c r="H219" s="475"/>
      <c r="I219" s="475"/>
      <c r="J219" s="475"/>
      <c r="K219" s="475"/>
      <c r="L219" s="265">
        <v>1855.84</v>
      </c>
      <c r="M219" s="266"/>
      <c r="N219" s="267">
        <v>59276</v>
      </c>
    </row>
    <row r="220" spans="1:14" x14ac:dyDescent="0.2">
      <c r="A220" s="264"/>
      <c r="B220" s="245"/>
      <c r="C220" s="475" t="s">
        <v>478</v>
      </c>
      <c r="D220" s="475"/>
      <c r="E220" s="475"/>
      <c r="F220" s="475"/>
      <c r="G220" s="475"/>
      <c r="H220" s="475"/>
      <c r="I220" s="475"/>
      <c r="J220" s="475"/>
      <c r="K220" s="475"/>
      <c r="L220" s="265">
        <v>1728436.98</v>
      </c>
      <c r="M220" s="266"/>
      <c r="N220" s="267">
        <v>10647172</v>
      </c>
    </row>
    <row r="221" spans="1:14" x14ac:dyDescent="0.2">
      <c r="A221" s="264"/>
      <c r="B221" s="245"/>
      <c r="C221" s="475" t="s">
        <v>367</v>
      </c>
      <c r="D221" s="475"/>
      <c r="E221" s="475"/>
      <c r="F221" s="475"/>
      <c r="G221" s="475"/>
      <c r="H221" s="475"/>
      <c r="I221" s="475"/>
      <c r="J221" s="475"/>
      <c r="K221" s="475"/>
      <c r="L221" s="265">
        <v>2590.4299999999998</v>
      </c>
      <c r="M221" s="266"/>
      <c r="N221" s="267">
        <v>82736</v>
      </c>
    </row>
    <row r="222" spans="1:14" x14ac:dyDescent="0.2">
      <c r="A222" s="264"/>
      <c r="B222" s="245"/>
      <c r="C222" s="475" t="s">
        <v>377</v>
      </c>
      <c r="D222" s="475"/>
      <c r="E222" s="475"/>
      <c r="F222" s="475"/>
      <c r="G222" s="475"/>
      <c r="H222" s="475"/>
      <c r="I222" s="475"/>
      <c r="J222" s="475"/>
      <c r="K222" s="475"/>
      <c r="L222" s="265">
        <v>2590.4299999999998</v>
      </c>
      <c r="M222" s="266"/>
      <c r="N222" s="267">
        <v>82736</v>
      </c>
    </row>
    <row r="223" spans="1:14" x14ac:dyDescent="0.2">
      <c r="A223" s="264"/>
      <c r="B223" s="245"/>
      <c r="C223" s="475" t="s">
        <v>372</v>
      </c>
      <c r="D223" s="475"/>
      <c r="E223" s="475"/>
      <c r="F223" s="475"/>
      <c r="G223" s="475"/>
      <c r="H223" s="475"/>
      <c r="I223" s="475"/>
      <c r="J223" s="475"/>
      <c r="K223" s="475"/>
      <c r="L223" s="265"/>
      <c r="M223" s="266"/>
      <c r="N223" s="267"/>
    </row>
    <row r="224" spans="1:14" x14ac:dyDescent="0.2">
      <c r="A224" s="264"/>
      <c r="B224" s="245"/>
      <c r="C224" s="475" t="s">
        <v>373</v>
      </c>
      <c r="D224" s="475"/>
      <c r="E224" s="475"/>
      <c r="F224" s="475"/>
      <c r="G224" s="475"/>
      <c r="H224" s="475"/>
      <c r="I224" s="475"/>
      <c r="J224" s="475"/>
      <c r="K224" s="475"/>
      <c r="L224" s="265">
        <v>1263.6199999999999</v>
      </c>
      <c r="M224" s="266"/>
      <c r="N224" s="267">
        <v>40359</v>
      </c>
    </row>
    <row r="225" spans="1:14" x14ac:dyDescent="0.2">
      <c r="A225" s="264"/>
      <c r="B225" s="245"/>
      <c r="C225" s="475" t="s">
        <v>374</v>
      </c>
      <c r="D225" s="475"/>
      <c r="E225" s="475"/>
      <c r="F225" s="475"/>
      <c r="G225" s="475"/>
      <c r="H225" s="475"/>
      <c r="I225" s="475"/>
      <c r="J225" s="475"/>
      <c r="K225" s="475"/>
      <c r="L225" s="265">
        <v>821.36</v>
      </c>
      <c r="M225" s="266"/>
      <c r="N225" s="267">
        <v>26233</v>
      </c>
    </row>
    <row r="226" spans="1:14" x14ac:dyDescent="0.2">
      <c r="A226" s="264"/>
      <c r="B226" s="245"/>
      <c r="C226" s="475" t="s">
        <v>375</v>
      </c>
      <c r="D226" s="475"/>
      <c r="E226" s="475"/>
      <c r="F226" s="475"/>
      <c r="G226" s="475"/>
      <c r="H226" s="475"/>
      <c r="I226" s="475"/>
      <c r="J226" s="475"/>
      <c r="K226" s="475"/>
      <c r="L226" s="265">
        <v>505.45</v>
      </c>
      <c r="M226" s="266"/>
      <c r="N226" s="267">
        <v>16144</v>
      </c>
    </row>
    <row r="227" spans="1:14" x14ac:dyDescent="0.2">
      <c r="A227" s="264"/>
      <c r="B227" s="245"/>
      <c r="C227" s="475" t="s">
        <v>345</v>
      </c>
      <c r="D227" s="475"/>
      <c r="E227" s="475"/>
      <c r="F227" s="475"/>
      <c r="G227" s="475"/>
      <c r="H227" s="475"/>
      <c r="I227" s="475"/>
      <c r="J227" s="475"/>
      <c r="K227" s="475"/>
      <c r="L227" s="265">
        <v>4659.8100000000004</v>
      </c>
      <c r="M227" s="266"/>
      <c r="N227" s="267">
        <v>148834</v>
      </c>
    </row>
    <row r="228" spans="1:14" x14ac:dyDescent="0.2">
      <c r="A228" s="264"/>
      <c r="B228" s="245"/>
      <c r="C228" s="475" t="s">
        <v>346</v>
      </c>
      <c r="D228" s="475"/>
      <c r="E228" s="475"/>
      <c r="F228" s="475"/>
      <c r="G228" s="475"/>
      <c r="H228" s="475"/>
      <c r="I228" s="475"/>
      <c r="J228" s="475"/>
      <c r="K228" s="475"/>
      <c r="L228" s="265">
        <v>4071.68</v>
      </c>
      <c r="M228" s="266"/>
      <c r="N228" s="267">
        <v>130048</v>
      </c>
    </row>
    <row r="229" spans="1:14" x14ac:dyDescent="0.2">
      <c r="A229" s="264"/>
      <c r="B229" s="245"/>
      <c r="C229" s="475" t="s">
        <v>347</v>
      </c>
      <c r="D229" s="475"/>
      <c r="E229" s="475"/>
      <c r="F229" s="475"/>
      <c r="G229" s="475"/>
      <c r="H229" s="475"/>
      <c r="I229" s="475"/>
      <c r="J229" s="475"/>
      <c r="K229" s="475"/>
      <c r="L229" s="265">
        <v>2667.84</v>
      </c>
      <c r="M229" s="266"/>
      <c r="N229" s="267">
        <v>85211</v>
      </c>
    </row>
    <row r="230" spans="1:14" x14ac:dyDescent="0.2">
      <c r="A230" s="264"/>
      <c r="B230" s="255"/>
      <c r="C230" s="476" t="s">
        <v>348</v>
      </c>
      <c r="D230" s="476"/>
      <c r="E230" s="476"/>
      <c r="F230" s="476"/>
      <c r="G230" s="476"/>
      <c r="H230" s="476"/>
      <c r="I230" s="476"/>
      <c r="J230" s="476"/>
      <c r="K230" s="476"/>
      <c r="L230" s="268">
        <v>1750503.31</v>
      </c>
      <c r="M230" s="269"/>
      <c r="N230" s="270">
        <v>11061775</v>
      </c>
    </row>
    <row r="231" spans="1:14" x14ac:dyDescent="0.2">
      <c r="A231" s="134"/>
      <c r="B231" s="255"/>
      <c r="C231" s="253"/>
      <c r="D231" s="253"/>
      <c r="E231" s="253"/>
      <c r="F231" s="253"/>
      <c r="G231" s="253"/>
      <c r="H231" s="253"/>
      <c r="I231" s="253"/>
      <c r="J231" s="253"/>
      <c r="K231" s="253"/>
      <c r="L231" s="268"/>
      <c r="M231" s="271"/>
      <c r="N231" s="272"/>
    </row>
    <row r="232" spans="1:14" x14ac:dyDescent="0.2">
      <c r="A232" s="273"/>
      <c r="B232" s="273"/>
      <c r="C232" s="273"/>
      <c r="D232" s="273"/>
      <c r="E232" s="273"/>
      <c r="F232" s="273"/>
      <c r="G232" s="273"/>
      <c r="H232" s="273"/>
      <c r="I232" s="273"/>
      <c r="J232" s="273"/>
      <c r="K232" s="273"/>
      <c r="L232" s="273"/>
      <c r="M232" s="273"/>
      <c r="N232" s="273"/>
    </row>
    <row r="233" spans="1:14" x14ac:dyDescent="0.2">
      <c r="A233" s="134"/>
      <c r="B233" s="274" t="s">
        <v>350</v>
      </c>
      <c r="C233" s="474" t="s">
        <v>570</v>
      </c>
      <c r="D233" s="474"/>
      <c r="E233" s="474"/>
      <c r="F233" s="474"/>
      <c r="G233" s="474"/>
      <c r="H233" s="474"/>
      <c r="I233" s="474"/>
      <c r="J233" s="474"/>
      <c r="K233" s="474"/>
      <c r="L233" s="474"/>
      <c r="M233" s="134"/>
      <c r="N233" s="134"/>
    </row>
    <row r="234" spans="1:14" x14ac:dyDescent="0.2">
      <c r="A234" s="134"/>
      <c r="B234" s="211"/>
      <c r="C234" s="473" t="s">
        <v>351</v>
      </c>
      <c r="D234" s="473"/>
      <c r="E234" s="473"/>
      <c r="F234" s="473"/>
      <c r="G234" s="473"/>
      <c r="H234" s="473"/>
      <c r="I234" s="473"/>
      <c r="J234" s="473"/>
      <c r="K234" s="473"/>
      <c r="L234" s="473"/>
      <c r="M234" s="134"/>
      <c r="N234" s="134"/>
    </row>
    <row r="235" spans="1:14" x14ac:dyDescent="0.2">
      <c r="A235" s="134"/>
      <c r="B235" s="274" t="s">
        <v>352</v>
      </c>
      <c r="C235" s="474" t="s">
        <v>571</v>
      </c>
      <c r="D235" s="474"/>
      <c r="E235" s="474"/>
      <c r="F235" s="474"/>
      <c r="G235" s="474"/>
      <c r="H235" s="474"/>
      <c r="I235" s="474"/>
      <c r="J235" s="474"/>
      <c r="K235" s="474"/>
      <c r="L235" s="474"/>
      <c r="M235" s="134"/>
      <c r="N235" s="134"/>
    </row>
    <row r="236" spans="1:14" x14ac:dyDescent="0.2">
      <c r="A236" s="134"/>
      <c r="B236" s="134"/>
      <c r="C236" s="473" t="s">
        <v>351</v>
      </c>
      <c r="D236" s="473"/>
      <c r="E236" s="473"/>
      <c r="F236" s="473"/>
      <c r="G236" s="473"/>
      <c r="H236" s="473"/>
      <c r="I236" s="473"/>
      <c r="J236" s="473"/>
      <c r="K236" s="473"/>
      <c r="L236" s="473"/>
      <c r="M236" s="134"/>
      <c r="N236" s="134"/>
    </row>
    <row r="237" spans="1:14" x14ac:dyDescent="0.2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</row>
  </sheetData>
  <mergeCells count="210"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  <mergeCell ref="J36:L37"/>
    <mergeCell ref="M36:M38"/>
    <mergeCell ref="N36:N38"/>
    <mergeCell ref="C39:E39"/>
    <mergeCell ref="A40:N40"/>
    <mergeCell ref="C41:E41"/>
    <mergeCell ref="A20:N20"/>
    <mergeCell ref="A21:N21"/>
    <mergeCell ref="B23:F23"/>
    <mergeCell ref="B24:F24"/>
    <mergeCell ref="L33:M33"/>
    <mergeCell ref="A36:A38"/>
    <mergeCell ref="B36:B38"/>
    <mergeCell ref="C36:E38"/>
    <mergeCell ref="F36:F38"/>
    <mergeCell ref="G36:I37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45:E45"/>
    <mergeCell ref="C46:E46"/>
    <mergeCell ref="C47:E47"/>
    <mergeCell ref="C61:E61"/>
    <mergeCell ref="C62:E62"/>
    <mergeCell ref="C63:E63"/>
    <mergeCell ref="C64:E64"/>
    <mergeCell ref="C65:E65"/>
    <mergeCell ref="C66:E66"/>
    <mergeCell ref="C54:E54"/>
    <mergeCell ref="C56:E56"/>
    <mergeCell ref="C57:E57"/>
    <mergeCell ref="C58:E58"/>
    <mergeCell ref="C59:E59"/>
    <mergeCell ref="C60:E60"/>
    <mergeCell ref="C73:E73"/>
    <mergeCell ref="C74:E74"/>
    <mergeCell ref="C75:E75"/>
    <mergeCell ref="C76:E76"/>
    <mergeCell ref="C77:E77"/>
    <mergeCell ref="C78:E78"/>
    <mergeCell ref="C67:E67"/>
    <mergeCell ref="C68:E68"/>
    <mergeCell ref="C69:E69"/>
    <mergeCell ref="C70:E70"/>
    <mergeCell ref="C71:E71"/>
    <mergeCell ref="C72:E72"/>
    <mergeCell ref="C85:E85"/>
    <mergeCell ref="C86:E86"/>
    <mergeCell ref="C87:E87"/>
    <mergeCell ref="C88:E88"/>
    <mergeCell ref="C89:E89"/>
    <mergeCell ref="C90:E90"/>
    <mergeCell ref="C79:E79"/>
    <mergeCell ref="C80:E80"/>
    <mergeCell ref="C81:E81"/>
    <mergeCell ref="C82:E82"/>
    <mergeCell ref="C83:E83"/>
    <mergeCell ref="C84:E84"/>
    <mergeCell ref="C97:E97"/>
    <mergeCell ref="C98:E98"/>
    <mergeCell ref="C99:E99"/>
    <mergeCell ref="C100:E100"/>
    <mergeCell ref="C101:E101"/>
    <mergeCell ref="C102:E102"/>
    <mergeCell ref="C91:E91"/>
    <mergeCell ref="C92:E92"/>
    <mergeCell ref="C93:E93"/>
    <mergeCell ref="C94:E94"/>
    <mergeCell ref="C95:E95"/>
    <mergeCell ref="A96:N96"/>
    <mergeCell ref="C109:E109"/>
    <mergeCell ref="C110:E110"/>
    <mergeCell ref="C111:E111"/>
    <mergeCell ref="C112:E112"/>
    <mergeCell ref="C113:E113"/>
    <mergeCell ref="C114:E114"/>
    <mergeCell ref="C103:E103"/>
    <mergeCell ref="C104:E104"/>
    <mergeCell ref="C105:E105"/>
    <mergeCell ref="C106:E106"/>
    <mergeCell ref="C107:E107"/>
    <mergeCell ref="C108:E108"/>
    <mergeCell ref="C121:E121"/>
    <mergeCell ref="C123:E123"/>
    <mergeCell ref="C124:E124"/>
    <mergeCell ref="C125:E125"/>
    <mergeCell ref="C126:E126"/>
    <mergeCell ref="C127:E127"/>
    <mergeCell ref="C115:E115"/>
    <mergeCell ref="C116:E116"/>
    <mergeCell ref="C117:E117"/>
    <mergeCell ref="C118:E118"/>
    <mergeCell ref="C119:E119"/>
    <mergeCell ref="C120:E120"/>
    <mergeCell ref="C134:E134"/>
    <mergeCell ref="C135:E135"/>
    <mergeCell ref="C138:K138"/>
    <mergeCell ref="A139:N139"/>
    <mergeCell ref="C140:E140"/>
    <mergeCell ref="C142:E142"/>
    <mergeCell ref="C128:E128"/>
    <mergeCell ref="C129:E129"/>
    <mergeCell ref="C130:E130"/>
    <mergeCell ref="C131:E131"/>
    <mergeCell ref="C132:E132"/>
    <mergeCell ref="C133:E133"/>
    <mergeCell ref="A153:N153"/>
    <mergeCell ref="C154:E154"/>
    <mergeCell ref="C155:E155"/>
    <mergeCell ref="C156:E156"/>
    <mergeCell ref="C157:E157"/>
    <mergeCell ref="C158:E158"/>
    <mergeCell ref="C145:K145"/>
    <mergeCell ref="A146:N146"/>
    <mergeCell ref="C147:E147"/>
    <mergeCell ref="C149:N149"/>
    <mergeCell ref="C150:N150"/>
    <mergeCell ref="C152:K152"/>
    <mergeCell ref="C165:E165"/>
    <mergeCell ref="C166:E166"/>
    <mergeCell ref="C167:E167"/>
    <mergeCell ref="C168:E168"/>
    <mergeCell ref="C169:E169"/>
    <mergeCell ref="C170:E170"/>
    <mergeCell ref="C159:E159"/>
    <mergeCell ref="C160:E160"/>
    <mergeCell ref="C161:E161"/>
    <mergeCell ref="C162:E162"/>
    <mergeCell ref="C163:E163"/>
    <mergeCell ref="C164:E164"/>
    <mergeCell ref="C177:E177"/>
    <mergeCell ref="C178:E178"/>
    <mergeCell ref="C179:E179"/>
    <mergeCell ref="C180:E180"/>
    <mergeCell ref="C181:E181"/>
    <mergeCell ref="C182:E182"/>
    <mergeCell ref="C171:E171"/>
    <mergeCell ref="C172:E172"/>
    <mergeCell ref="C173:E173"/>
    <mergeCell ref="C174:E174"/>
    <mergeCell ref="C175:E175"/>
    <mergeCell ref="C176:E176"/>
    <mergeCell ref="C189:E189"/>
    <mergeCell ref="C190:E190"/>
    <mergeCell ref="C191:E191"/>
    <mergeCell ref="C192:E192"/>
    <mergeCell ref="C193:E193"/>
    <mergeCell ref="C195:K195"/>
    <mergeCell ref="C183:E183"/>
    <mergeCell ref="C184:E184"/>
    <mergeCell ref="C185:E185"/>
    <mergeCell ref="C186:E186"/>
    <mergeCell ref="C187:E187"/>
    <mergeCell ref="C188:E188"/>
    <mergeCell ref="C203:K203"/>
    <mergeCell ref="C204:K204"/>
    <mergeCell ref="C205:K205"/>
    <mergeCell ref="C206:K206"/>
    <mergeCell ref="C207:K207"/>
    <mergeCell ref="C208:K208"/>
    <mergeCell ref="C197:K197"/>
    <mergeCell ref="C198:K198"/>
    <mergeCell ref="C199:K199"/>
    <mergeCell ref="C200:K200"/>
    <mergeCell ref="C201:K201"/>
    <mergeCell ref="C202:K202"/>
    <mergeCell ref="C215:K215"/>
    <mergeCell ref="C216:K216"/>
    <mergeCell ref="C217:K217"/>
    <mergeCell ref="C218:K218"/>
    <mergeCell ref="C219:K219"/>
    <mergeCell ref="C220:K220"/>
    <mergeCell ref="C209:K209"/>
    <mergeCell ref="C210:K210"/>
    <mergeCell ref="C211:K211"/>
    <mergeCell ref="C212:K212"/>
    <mergeCell ref="C213:K213"/>
    <mergeCell ref="C214:K214"/>
    <mergeCell ref="C235:L235"/>
    <mergeCell ref="C236:L236"/>
    <mergeCell ref="C227:K227"/>
    <mergeCell ref="C228:K228"/>
    <mergeCell ref="C229:K229"/>
    <mergeCell ref="C230:K230"/>
    <mergeCell ref="C233:L233"/>
    <mergeCell ref="C234:L234"/>
    <mergeCell ref="C221:K221"/>
    <mergeCell ref="C222:K222"/>
    <mergeCell ref="C223:K223"/>
    <mergeCell ref="C224:K224"/>
    <mergeCell ref="C225:K225"/>
    <mergeCell ref="C226:K2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"/>
  <sheetViews>
    <sheetView topLeftCell="A259" workbookViewId="0">
      <selection activeCell="C287" sqref="C287:K287"/>
    </sheetView>
  </sheetViews>
  <sheetFormatPr defaultRowHeight="14.25" x14ac:dyDescent="0.2"/>
  <sheetData>
    <row r="1" spans="1:14" x14ac:dyDescent="0.2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7" t="s">
        <v>284</v>
      </c>
    </row>
    <row r="2" spans="1:14" x14ac:dyDescent="0.2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7" t="s">
        <v>285</v>
      </c>
    </row>
    <row r="3" spans="1:14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7"/>
    </row>
    <row r="4" spans="1:14" x14ac:dyDescent="0.2">
      <c r="A4" s="454" t="s">
        <v>286</v>
      </c>
      <c r="B4" s="454"/>
      <c r="C4" s="454"/>
      <c r="D4" s="139"/>
      <c r="E4" s="135"/>
      <c r="F4" s="135"/>
      <c r="G4" s="135"/>
      <c r="H4" s="135"/>
      <c r="I4" s="135"/>
      <c r="J4" s="135"/>
      <c r="K4" s="454" t="s">
        <v>287</v>
      </c>
      <c r="L4" s="454"/>
      <c r="M4" s="454"/>
      <c r="N4" s="454"/>
    </row>
    <row r="5" spans="1:14" x14ac:dyDescent="0.2">
      <c r="A5" s="455"/>
      <c r="B5" s="455"/>
      <c r="C5" s="455"/>
      <c r="D5" s="455"/>
      <c r="E5" s="136"/>
      <c r="F5" s="135"/>
      <c r="G5" s="135"/>
      <c r="H5" s="135"/>
      <c r="I5" s="135"/>
      <c r="J5" s="456"/>
      <c r="K5" s="456"/>
      <c r="L5" s="456"/>
      <c r="M5" s="456"/>
      <c r="N5" s="456"/>
    </row>
    <row r="6" spans="1:14" x14ac:dyDescent="0.2">
      <c r="A6" s="448"/>
      <c r="B6" s="448"/>
      <c r="C6" s="448"/>
      <c r="D6" s="448"/>
      <c r="E6" s="135"/>
      <c r="F6" s="135"/>
      <c r="G6" s="135"/>
      <c r="H6" s="135"/>
      <c r="I6" s="135"/>
      <c r="J6" s="448"/>
      <c r="K6" s="448"/>
      <c r="L6" s="448"/>
      <c r="M6" s="448"/>
      <c r="N6" s="448"/>
    </row>
    <row r="7" spans="1:14" x14ac:dyDescent="0.2">
      <c r="A7" s="143"/>
      <c r="B7" s="144"/>
      <c r="C7" s="136"/>
      <c r="D7" s="136"/>
      <c r="E7" s="135"/>
      <c r="F7" s="135"/>
      <c r="G7" s="135"/>
      <c r="H7" s="135"/>
      <c r="I7" s="135"/>
      <c r="J7" s="143"/>
      <c r="K7" s="143"/>
      <c r="L7" s="143"/>
      <c r="M7" s="143"/>
      <c r="N7" s="144"/>
    </row>
    <row r="8" spans="1:14" x14ac:dyDescent="0.2">
      <c r="A8" s="135" t="s">
        <v>378</v>
      </c>
      <c r="B8" s="145"/>
      <c r="C8" s="145"/>
      <c r="D8" s="145"/>
      <c r="E8" s="135"/>
      <c r="F8" s="135"/>
      <c r="G8" s="135"/>
      <c r="H8" s="135"/>
      <c r="I8" s="135"/>
      <c r="J8" s="135"/>
      <c r="K8" s="135"/>
      <c r="L8" s="145"/>
      <c r="M8" s="145"/>
      <c r="N8" s="137" t="s">
        <v>378</v>
      </c>
    </row>
    <row r="9" spans="1:14" x14ac:dyDescent="0.2">
      <c r="A9" s="135"/>
      <c r="B9" s="135"/>
      <c r="C9" s="135"/>
      <c r="D9" s="135"/>
      <c r="E9" s="135"/>
      <c r="F9" s="146"/>
      <c r="G9" s="135"/>
      <c r="H9" s="135"/>
      <c r="I9" s="135"/>
      <c r="J9" s="135"/>
      <c r="K9" s="135"/>
      <c r="L9" s="135"/>
      <c r="M9" s="135"/>
      <c r="N9" s="135"/>
    </row>
    <row r="10" spans="1:14" x14ac:dyDescent="0.2">
      <c r="A10" s="140" t="s">
        <v>288</v>
      </c>
      <c r="B10" s="145"/>
      <c r="C10" s="135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</row>
    <row r="11" spans="1:14" x14ac:dyDescent="0.2">
      <c r="A11" s="147" t="s">
        <v>289</v>
      </c>
      <c r="B11" s="135"/>
      <c r="C11" s="135"/>
      <c r="D11" s="143" t="s">
        <v>379</v>
      </c>
      <c r="E11" s="143"/>
      <c r="F11" s="148"/>
      <c r="G11" s="148"/>
      <c r="H11" s="148"/>
      <c r="I11" s="148"/>
      <c r="J11" s="148"/>
      <c r="K11" s="148"/>
      <c r="L11" s="148"/>
      <c r="M11" s="148"/>
      <c r="N11" s="148"/>
    </row>
    <row r="12" spans="1:14" x14ac:dyDescent="0.2">
      <c r="A12" s="147"/>
      <c r="B12" s="135"/>
      <c r="C12" s="135"/>
      <c r="D12" s="135"/>
      <c r="E12" s="135"/>
      <c r="F12" s="145"/>
      <c r="G12" s="145"/>
      <c r="H12" s="145"/>
      <c r="I12" s="145"/>
      <c r="J12" s="145"/>
      <c r="K12" s="145"/>
      <c r="L12" s="145"/>
      <c r="M12" s="145"/>
      <c r="N12" s="145"/>
    </row>
    <row r="13" spans="1:14" x14ac:dyDescent="0.2">
      <c r="A13" s="457" t="s">
        <v>1063</v>
      </c>
      <c r="B13" s="457"/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57"/>
      <c r="N13" s="457"/>
    </row>
    <row r="14" spans="1:14" x14ac:dyDescent="0.2">
      <c r="A14" s="458" t="s">
        <v>290</v>
      </c>
      <c r="B14" s="458"/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</row>
    <row r="15" spans="1:14" x14ac:dyDescent="0.2">
      <c r="A15" s="149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</row>
    <row r="16" spans="1:14" x14ac:dyDescent="0.2">
      <c r="A16" s="457" t="s">
        <v>1064</v>
      </c>
      <c r="B16" s="457"/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7"/>
      <c r="N16" s="457"/>
    </row>
    <row r="17" spans="1:14" x14ac:dyDescent="0.2">
      <c r="A17" s="458" t="s">
        <v>291</v>
      </c>
      <c r="B17" s="458"/>
      <c r="C17" s="458"/>
      <c r="D17" s="458"/>
      <c r="E17" s="458"/>
      <c r="F17" s="458"/>
      <c r="G17" s="458"/>
      <c r="H17" s="458"/>
      <c r="I17" s="458"/>
      <c r="J17" s="458"/>
      <c r="K17" s="458"/>
      <c r="L17" s="458"/>
      <c r="M17" s="458"/>
      <c r="N17" s="458"/>
    </row>
    <row r="18" spans="1:14" ht="18" x14ac:dyDescent="0.25">
      <c r="A18" s="464" t="s">
        <v>456</v>
      </c>
      <c r="B18" s="464"/>
      <c r="C18" s="464"/>
      <c r="D18" s="464"/>
      <c r="E18" s="464"/>
      <c r="F18" s="464"/>
      <c r="G18" s="464"/>
      <c r="H18" s="464"/>
      <c r="I18" s="464"/>
      <c r="J18" s="464"/>
      <c r="K18" s="464"/>
      <c r="L18" s="464"/>
      <c r="M18" s="464"/>
      <c r="N18" s="464"/>
    </row>
    <row r="19" spans="1:14" ht="18" x14ac:dyDescent="0.25">
      <c r="A19" s="150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</row>
    <row r="20" spans="1:14" x14ac:dyDescent="0.2">
      <c r="A20" s="459" t="s">
        <v>1065</v>
      </c>
      <c r="B20" s="459"/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</row>
    <row r="21" spans="1:14" x14ac:dyDescent="0.2">
      <c r="A21" s="458" t="s">
        <v>292</v>
      </c>
      <c r="B21" s="458"/>
      <c r="C21" s="458"/>
      <c r="D21" s="458"/>
      <c r="E21" s="458"/>
      <c r="F21" s="458"/>
      <c r="G21" s="458"/>
      <c r="H21" s="458"/>
      <c r="I21" s="458"/>
      <c r="J21" s="458"/>
      <c r="K21" s="458"/>
      <c r="L21" s="458"/>
      <c r="M21" s="458"/>
      <c r="N21" s="458"/>
    </row>
    <row r="22" spans="1:14" x14ac:dyDescent="0.2">
      <c r="A22" s="135" t="s">
        <v>293</v>
      </c>
      <c r="B22" s="151" t="s">
        <v>294</v>
      </c>
      <c r="C22" s="135" t="s">
        <v>295</v>
      </c>
      <c r="D22" s="135"/>
      <c r="E22" s="135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x14ac:dyDescent="0.2">
      <c r="A23" s="135" t="s">
        <v>296</v>
      </c>
      <c r="B23" s="459"/>
      <c r="C23" s="459"/>
      <c r="D23" s="459"/>
      <c r="E23" s="459"/>
      <c r="F23" s="459"/>
      <c r="G23" s="136"/>
      <c r="H23" s="136"/>
      <c r="I23" s="136"/>
      <c r="J23" s="136"/>
      <c r="K23" s="136"/>
      <c r="L23" s="136"/>
      <c r="M23" s="136"/>
      <c r="N23" s="136"/>
    </row>
    <row r="24" spans="1:14" x14ac:dyDescent="0.2">
      <c r="A24" s="135"/>
      <c r="B24" s="466" t="s">
        <v>297</v>
      </c>
      <c r="C24" s="466"/>
      <c r="D24" s="466"/>
      <c r="E24" s="466"/>
      <c r="F24" s="466"/>
      <c r="G24" s="152"/>
      <c r="H24" s="152"/>
      <c r="I24" s="152"/>
      <c r="J24" s="152"/>
      <c r="K24" s="152"/>
      <c r="L24" s="152"/>
      <c r="M24" s="153"/>
      <c r="N24" s="152"/>
    </row>
    <row r="25" spans="1:14" x14ac:dyDescent="0.2">
      <c r="A25" s="135"/>
      <c r="B25" s="135"/>
      <c r="C25" s="135"/>
      <c r="D25" s="154"/>
      <c r="E25" s="154"/>
      <c r="F25" s="154"/>
      <c r="G25" s="154"/>
      <c r="H25" s="154"/>
      <c r="I25" s="154"/>
      <c r="J25" s="154"/>
      <c r="K25" s="154"/>
      <c r="L25" s="154"/>
      <c r="M25" s="152"/>
      <c r="N25" s="152"/>
    </row>
    <row r="26" spans="1:14" x14ac:dyDescent="0.2">
      <c r="A26" s="155" t="s">
        <v>298</v>
      </c>
      <c r="B26" s="135"/>
      <c r="C26" s="135"/>
      <c r="D26" s="143" t="s">
        <v>1066</v>
      </c>
      <c r="E26" s="135"/>
      <c r="F26" s="156"/>
      <c r="G26" s="156"/>
      <c r="H26" s="156"/>
      <c r="I26" s="156"/>
      <c r="J26" s="156"/>
      <c r="K26" s="156"/>
      <c r="L26" s="156"/>
      <c r="M26" s="156"/>
      <c r="N26" s="156"/>
    </row>
    <row r="27" spans="1:14" x14ac:dyDescent="0.2">
      <c r="A27" s="135"/>
      <c r="B27" s="135"/>
      <c r="C27" s="135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</row>
    <row r="28" spans="1:14" x14ac:dyDescent="0.2">
      <c r="A28" s="155" t="s">
        <v>299</v>
      </c>
      <c r="B28" s="135"/>
      <c r="C28" s="157">
        <v>252.78</v>
      </c>
      <c r="D28" s="158" t="s">
        <v>1067</v>
      </c>
      <c r="E28" s="147" t="s">
        <v>300</v>
      </c>
      <c r="F28" s="135"/>
      <c r="G28" s="135"/>
      <c r="H28" s="135"/>
      <c r="I28" s="135"/>
      <c r="J28" s="135"/>
      <c r="K28" s="135"/>
      <c r="L28" s="159"/>
      <c r="M28" s="159"/>
      <c r="N28" s="135"/>
    </row>
    <row r="29" spans="1:14" x14ac:dyDescent="0.2">
      <c r="A29" s="135"/>
      <c r="B29" s="135" t="s">
        <v>240</v>
      </c>
      <c r="C29" s="160"/>
      <c r="D29" s="161"/>
      <c r="E29" s="147"/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x14ac:dyDescent="0.2">
      <c r="A30" s="135"/>
      <c r="B30" s="135" t="s">
        <v>221</v>
      </c>
      <c r="C30" s="157">
        <v>193.23</v>
      </c>
      <c r="D30" s="158" t="s">
        <v>1068</v>
      </c>
      <c r="E30" s="147" t="s">
        <v>300</v>
      </c>
      <c r="F30" s="135"/>
      <c r="G30" s="135" t="s">
        <v>301</v>
      </c>
      <c r="H30" s="135"/>
      <c r="I30" s="135"/>
      <c r="J30" s="135"/>
      <c r="K30" s="135"/>
      <c r="L30" s="157">
        <v>36.43</v>
      </c>
      <c r="M30" s="158" t="s">
        <v>1069</v>
      </c>
      <c r="N30" s="147" t="s">
        <v>300</v>
      </c>
    </row>
    <row r="31" spans="1:14" x14ac:dyDescent="0.2">
      <c r="A31" s="135"/>
      <c r="B31" s="135" t="s">
        <v>19</v>
      </c>
      <c r="C31" s="157">
        <v>58.77</v>
      </c>
      <c r="D31" s="162" t="s">
        <v>1070</v>
      </c>
      <c r="E31" s="147" t="s">
        <v>300</v>
      </c>
      <c r="F31" s="135"/>
      <c r="G31" s="135" t="s">
        <v>302</v>
      </c>
      <c r="H31" s="135"/>
      <c r="I31" s="135"/>
      <c r="J31" s="135"/>
      <c r="K31" s="135"/>
      <c r="L31" s="163"/>
      <c r="M31" s="163">
        <v>149.51</v>
      </c>
      <c r="N31" s="147" t="s">
        <v>303</v>
      </c>
    </row>
    <row r="32" spans="1:14" x14ac:dyDescent="0.2">
      <c r="A32" s="135"/>
      <c r="B32" s="135" t="s">
        <v>20</v>
      </c>
      <c r="C32" s="157">
        <v>0</v>
      </c>
      <c r="D32" s="162" t="s">
        <v>382</v>
      </c>
      <c r="E32" s="147" t="s">
        <v>300</v>
      </c>
      <c r="F32" s="135"/>
      <c r="G32" s="135" t="s">
        <v>304</v>
      </c>
      <c r="H32" s="135"/>
      <c r="I32" s="135"/>
      <c r="J32" s="135"/>
      <c r="K32" s="135"/>
      <c r="L32" s="163"/>
      <c r="M32" s="163">
        <v>23.26</v>
      </c>
      <c r="N32" s="147" t="s">
        <v>303</v>
      </c>
    </row>
    <row r="33" spans="1:14" x14ac:dyDescent="0.2">
      <c r="A33" s="135"/>
      <c r="B33" s="135" t="s">
        <v>21</v>
      </c>
      <c r="C33" s="157">
        <v>0.78</v>
      </c>
      <c r="D33" s="158" t="s">
        <v>450</v>
      </c>
      <c r="E33" s="147" t="s">
        <v>300</v>
      </c>
      <c r="F33" s="135"/>
      <c r="G33" s="135" t="s">
        <v>305</v>
      </c>
      <c r="H33" s="135"/>
      <c r="I33" s="135"/>
      <c r="J33" s="135"/>
      <c r="K33" s="135"/>
      <c r="L33" s="467"/>
      <c r="M33" s="467"/>
      <c r="N33" s="135"/>
    </row>
    <row r="34" spans="1:14" x14ac:dyDescent="0.2">
      <c r="A34" s="135"/>
      <c r="B34" s="135"/>
      <c r="C34" s="160"/>
      <c r="D34" s="161"/>
      <c r="E34" s="140"/>
      <c r="F34" s="135"/>
      <c r="G34" s="135"/>
      <c r="H34" s="135"/>
      <c r="I34" s="135"/>
      <c r="J34" s="135"/>
      <c r="K34" s="135"/>
      <c r="L34" s="156"/>
      <c r="M34" s="156"/>
      <c r="N34" s="135"/>
    </row>
    <row r="35" spans="1:14" x14ac:dyDescent="0.2">
      <c r="A35" s="164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x14ac:dyDescent="0.2">
      <c r="A36" s="465" t="s">
        <v>11</v>
      </c>
      <c r="B36" s="465" t="s">
        <v>12</v>
      </c>
      <c r="C36" s="465" t="s">
        <v>306</v>
      </c>
      <c r="D36" s="465"/>
      <c r="E36" s="465"/>
      <c r="F36" s="465" t="s">
        <v>307</v>
      </c>
      <c r="G36" s="465" t="s">
        <v>308</v>
      </c>
      <c r="H36" s="465"/>
      <c r="I36" s="465"/>
      <c r="J36" s="465" t="s">
        <v>309</v>
      </c>
      <c r="K36" s="465"/>
      <c r="L36" s="465"/>
      <c r="M36" s="465" t="s">
        <v>310</v>
      </c>
      <c r="N36" s="465" t="s">
        <v>311</v>
      </c>
    </row>
    <row r="37" spans="1:14" x14ac:dyDescent="0.2">
      <c r="A37" s="465"/>
      <c r="B37" s="465"/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</row>
    <row r="38" spans="1:14" ht="45" x14ac:dyDescent="0.2">
      <c r="A38" s="465"/>
      <c r="B38" s="465"/>
      <c r="C38" s="465"/>
      <c r="D38" s="465"/>
      <c r="E38" s="465"/>
      <c r="F38" s="465"/>
      <c r="G38" s="165" t="s">
        <v>312</v>
      </c>
      <c r="H38" s="165" t="s">
        <v>313</v>
      </c>
      <c r="I38" s="165" t="s">
        <v>314</v>
      </c>
      <c r="J38" s="165" t="s">
        <v>312</v>
      </c>
      <c r="K38" s="165" t="s">
        <v>313</v>
      </c>
      <c r="L38" s="165" t="s">
        <v>22</v>
      </c>
      <c r="M38" s="465"/>
      <c r="N38" s="465"/>
    </row>
    <row r="39" spans="1:14" x14ac:dyDescent="0.2">
      <c r="A39" s="166">
        <v>1</v>
      </c>
      <c r="B39" s="166">
        <v>2</v>
      </c>
      <c r="C39" s="463">
        <v>3</v>
      </c>
      <c r="D39" s="463"/>
      <c r="E39" s="463"/>
      <c r="F39" s="166">
        <v>4</v>
      </c>
      <c r="G39" s="166">
        <v>5</v>
      </c>
      <c r="H39" s="166">
        <v>6</v>
      </c>
      <c r="I39" s="166">
        <v>7</v>
      </c>
      <c r="J39" s="166">
        <v>8</v>
      </c>
      <c r="K39" s="166">
        <v>9</v>
      </c>
      <c r="L39" s="166">
        <v>10</v>
      </c>
      <c r="M39" s="166">
        <v>11</v>
      </c>
      <c r="N39" s="166">
        <v>12</v>
      </c>
    </row>
    <row r="40" spans="1:14" x14ac:dyDescent="0.2">
      <c r="A40" s="460" t="s">
        <v>1071</v>
      </c>
      <c r="B40" s="461"/>
      <c r="C40" s="461"/>
      <c r="D40" s="461"/>
      <c r="E40" s="461"/>
      <c r="F40" s="461"/>
      <c r="G40" s="461"/>
      <c r="H40" s="461"/>
      <c r="I40" s="461"/>
      <c r="J40" s="461"/>
      <c r="K40" s="461"/>
      <c r="L40" s="461"/>
      <c r="M40" s="461"/>
      <c r="N40" s="462"/>
    </row>
    <row r="41" spans="1:14" ht="22.5" x14ac:dyDescent="0.2">
      <c r="A41" s="167" t="s">
        <v>315</v>
      </c>
      <c r="B41" s="168" t="s">
        <v>1072</v>
      </c>
      <c r="C41" s="452" t="s">
        <v>399</v>
      </c>
      <c r="D41" s="452"/>
      <c r="E41" s="452"/>
      <c r="F41" s="169" t="s">
        <v>1073</v>
      </c>
      <c r="G41" s="169"/>
      <c r="H41" s="169"/>
      <c r="I41" s="169" t="s">
        <v>328</v>
      </c>
      <c r="J41" s="170"/>
      <c r="K41" s="169"/>
      <c r="L41" s="170"/>
      <c r="M41" s="169"/>
      <c r="N41" s="171"/>
    </row>
    <row r="42" spans="1:14" ht="22.5" x14ac:dyDescent="0.2">
      <c r="A42" s="172"/>
      <c r="B42" s="173" t="s">
        <v>1074</v>
      </c>
      <c r="C42" s="448" t="s">
        <v>1075</v>
      </c>
      <c r="D42" s="448"/>
      <c r="E42" s="448"/>
      <c r="F42" s="448"/>
      <c r="G42" s="448"/>
      <c r="H42" s="448"/>
      <c r="I42" s="448"/>
      <c r="J42" s="448"/>
      <c r="K42" s="448"/>
      <c r="L42" s="448"/>
      <c r="M42" s="448"/>
      <c r="N42" s="472"/>
    </row>
    <row r="43" spans="1:14" x14ac:dyDescent="0.2">
      <c r="A43" s="174"/>
      <c r="B43" s="173" t="s">
        <v>315</v>
      </c>
      <c r="C43" s="448" t="s">
        <v>25</v>
      </c>
      <c r="D43" s="448"/>
      <c r="E43" s="448"/>
      <c r="F43" s="175"/>
      <c r="G43" s="175"/>
      <c r="H43" s="175"/>
      <c r="I43" s="175"/>
      <c r="J43" s="176">
        <v>72.92</v>
      </c>
      <c r="K43" s="175" t="s">
        <v>535</v>
      </c>
      <c r="L43" s="176">
        <v>525.02</v>
      </c>
      <c r="M43" s="175" t="s">
        <v>400</v>
      </c>
      <c r="N43" s="177">
        <v>16769</v>
      </c>
    </row>
    <row r="44" spans="1:14" x14ac:dyDescent="0.2">
      <c r="A44" s="174"/>
      <c r="B44" s="173" t="s">
        <v>316</v>
      </c>
      <c r="C44" s="448" t="s">
        <v>4</v>
      </c>
      <c r="D44" s="448"/>
      <c r="E44" s="448"/>
      <c r="F44" s="175"/>
      <c r="G44" s="175"/>
      <c r="H44" s="175"/>
      <c r="I44" s="175"/>
      <c r="J44" s="176">
        <v>354.85</v>
      </c>
      <c r="K44" s="175" t="s">
        <v>535</v>
      </c>
      <c r="L44" s="176">
        <v>2554.92</v>
      </c>
      <c r="M44" s="175" t="s">
        <v>476</v>
      </c>
      <c r="N44" s="177">
        <v>18242</v>
      </c>
    </row>
    <row r="45" spans="1:14" x14ac:dyDescent="0.2">
      <c r="A45" s="174"/>
      <c r="B45" s="173" t="s">
        <v>323</v>
      </c>
      <c r="C45" s="448" t="s">
        <v>325</v>
      </c>
      <c r="D45" s="448"/>
      <c r="E45" s="448"/>
      <c r="F45" s="175"/>
      <c r="G45" s="175"/>
      <c r="H45" s="175"/>
      <c r="I45" s="175"/>
      <c r="J45" s="176">
        <v>22.95</v>
      </c>
      <c r="K45" s="175" t="s">
        <v>535</v>
      </c>
      <c r="L45" s="176">
        <v>165.24</v>
      </c>
      <c r="M45" s="175" t="s">
        <v>400</v>
      </c>
      <c r="N45" s="177">
        <v>5278</v>
      </c>
    </row>
    <row r="46" spans="1:14" x14ac:dyDescent="0.2">
      <c r="A46" s="174"/>
      <c r="B46" s="173" t="s">
        <v>324</v>
      </c>
      <c r="C46" s="448" t="s">
        <v>354</v>
      </c>
      <c r="D46" s="448"/>
      <c r="E46" s="448"/>
      <c r="F46" s="175"/>
      <c r="G46" s="175"/>
      <c r="H46" s="175"/>
      <c r="I46" s="175"/>
      <c r="J46" s="176">
        <v>56.76</v>
      </c>
      <c r="K46" s="175"/>
      <c r="L46" s="176">
        <v>340.56</v>
      </c>
      <c r="M46" s="175" t="s">
        <v>477</v>
      </c>
      <c r="N46" s="177">
        <v>1727</v>
      </c>
    </row>
    <row r="47" spans="1:14" x14ac:dyDescent="0.2">
      <c r="A47" s="178"/>
      <c r="B47" s="179" t="s">
        <v>464</v>
      </c>
      <c r="C47" s="471" t="s">
        <v>358</v>
      </c>
      <c r="D47" s="471"/>
      <c r="E47" s="471"/>
      <c r="F47" s="180" t="s">
        <v>359</v>
      </c>
      <c r="G47" s="180" t="s">
        <v>349</v>
      </c>
      <c r="H47" s="180"/>
      <c r="I47" s="180" t="s">
        <v>349</v>
      </c>
      <c r="J47" s="173"/>
      <c r="K47" s="175"/>
      <c r="L47" s="176"/>
      <c r="M47" s="175"/>
      <c r="N47" s="181"/>
    </row>
    <row r="48" spans="1:14" x14ac:dyDescent="0.2">
      <c r="A48" s="178"/>
      <c r="B48" s="179" t="s">
        <v>465</v>
      </c>
      <c r="C48" s="471" t="s">
        <v>369</v>
      </c>
      <c r="D48" s="471"/>
      <c r="E48" s="471"/>
      <c r="F48" s="180" t="s">
        <v>359</v>
      </c>
      <c r="G48" s="180" t="s">
        <v>349</v>
      </c>
      <c r="H48" s="180"/>
      <c r="I48" s="180" t="s">
        <v>349</v>
      </c>
      <c r="J48" s="173"/>
      <c r="K48" s="175"/>
      <c r="L48" s="176"/>
      <c r="M48" s="175"/>
      <c r="N48" s="181"/>
    </row>
    <row r="49" spans="1:14" x14ac:dyDescent="0.2">
      <c r="A49" s="178"/>
      <c r="B49" s="179" t="s">
        <v>466</v>
      </c>
      <c r="C49" s="471" t="s">
        <v>401</v>
      </c>
      <c r="D49" s="471"/>
      <c r="E49" s="471"/>
      <c r="F49" s="180" t="s">
        <v>398</v>
      </c>
      <c r="G49" s="180" t="s">
        <v>349</v>
      </c>
      <c r="H49" s="180"/>
      <c r="I49" s="180" t="s">
        <v>349</v>
      </c>
      <c r="J49" s="173"/>
      <c r="K49" s="175"/>
      <c r="L49" s="176"/>
      <c r="M49" s="175"/>
      <c r="N49" s="181"/>
    </row>
    <row r="50" spans="1:14" x14ac:dyDescent="0.2">
      <c r="A50" s="178"/>
      <c r="B50" s="179" t="s">
        <v>1076</v>
      </c>
      <c r="C50" s="471" t="s">
        <v>402</v>
      </c>
      <c r="D50" s="471"/>
      <c r="E50" s="471"/>
      <c r="F50" s="180" t="s">
        <v>398</v>
      </c>
      <c r="G50" s="180" t="s">
        <v>349</v>
      </c>
      <c r="H50" s="180"/>
      <c r="I50" s="180" t="s">
        <v>349</v>
      </c>
      <c r="J50" s="173"/>
      <c r="K50" s="175"/>
      <c r="L50" s="176"/>
      <c r="M50" s="175"/>
      <c r="N50" s="181"/>
    </row>
    <row r="51" spans="1:14" x14ac:dyDescent="0.2">
      <c r="A51" s="178"/>
      <c r="B51" s="179" t="s">
        <v>1007</v>
      </c>
      <c r="C51" s="471" t="s">
        <v>403</v>
      </c>
      <c r="D51" s="471"/>
      <c r="E51" s="471"/>
      <c r="F51" s="180" t="s">
        <v>398</v>
      </c>
      <c r="G51" s="180" t="s">
        <v>404</v>
      </c>
      <c r="H51" s="180"/>
      <c r="I51" s="180" t="s">
        <v>454</v>
      </c>
      <c r="J51" s="173"/>
      <c r="K51" s="175"/>
      <c r="L51" s="176"/>
      <c r="M51" s="175"/>
      <c r="N51" s="181"/>
    </row>
    <row r="52" spans="1:14" x14ac:dyDescent="0.2">
      <c r="A52" s="178"/>
      <c r="B52" s="179" t="s">
        <v>467</v>
      </c>
      <c r="C52" s="471" t="s">
        <v>371</v>
      </c>
      <c r="D52" s="471"/>
      <c r="E52" s="471"/>
      <c r="F52" s="180" t="s">
        <v>363</v>
      </c>
      <c r="G52" s="180" t="s">
        <v>349</v>
      </c>
      <c r="H52" s="180"/>
      <c r="I52" s="180" t="s">
        <v>349</v>
      </c>
      <c r="J52" s="173"/>
      <c r="K52" s="175"/>
      <c r="L52" s="176"/>
      <c r="M52" s="175"/>
      <c r="N52" s="181"/>
    </row>
    <row r="53" spans="1:14" x14ac:dyDescent="0.2">
      <c r="A53" s="178"/>
      <c r="B53" s="179" t="s">
        <v>468</v>
      </c>
      <c r="C53" s="471" t="s">
        <v>370</v>
      </c>
      <c r="D53" s="471"/>
      <c r="E53" s="471"/>
      <c r="F53" s="180" t="s">
        <v>363</v>
      </c>
      <c r="G53" s="180" t="s">
        <v>349</v>
      </c>
      <c r="H53" s="180"/>
      <c r="I53" s="180" t="s">
        <v>349</v>
      </c>
      <c r="J53" s="173"/>
      <c r="K53" s="175"/>
      <c r="L53" s="176"/>
      <c r="M53" s="175"/>
      <c r="N53" s="181"/>
    </row>
    <row r="54" spans="1:14" x14ac:dyDescent="0.2">
      <c r="A54" s="178"/>
      <c r="B54" s="179" t="s">
        <v>1077</v>
      </c>
      <c r="C54" s="471" t="s">
        <v>405</v>
      </c>
      <c r="D54" s="471"/>
      <c r="E54" s="471"/>
      <c r="F54" s="180" t="s">
        <v>359</v>
      </c>
      <c r="G54" s="180" t="s">
        <v>349</v>
      </c>
      <c r="H54" s="180"/>
      <c r="I54" s="180" t="s">
        <v>349</v>
      </c>
      <c r="J54" s="173"/>
      <c r="K54" s="175"/>
      <c r="L54" s="176"/>
      <c r="M54" s="175"/>
      <c r="N54" s="181"/>
    </row>
    <row r="55" spans="1:14" x14ac:dyDescent="0.2">
      <c r="A55" s="178"/>
      <c r="B55" s="179" t="s">
        <v>1078</v>
      </c>
      <c r="C55" s="471" t="s">
        <v>406</v>
      </c>
      <c r="D55" s="471"/>
      <c r="E55" s="471"/>
      <c r="F55" s="180" t="s">
        <v>398</v>
      </c>
      <c r="G55" s="180" t="s">
        <v>349</v>
      </c>
      <c r="H55" s="180"/>
      <c r="I55" s="180" t="s">
        <v>349</v>
      </c>
      <c r="J55" s="173"/>
      <c r="K55" s="175"/>
      <c r="L55" s="176"/>
      <c r="M55" s="175"/>
      <c r="N55" s="181"/>
    </row>
    <row r="56" spans="1:14" x14ac:dyDescent="0.2">
      <c r="A56" s="174"/>
      <c r="B56" s="173"/>
      <c r="C56" s="448" t="s">
        <v>317</v>
      </c>
      <c r="D56" s="448"/>
      <c r="E56" s="448"/>
      <c r="F56" s="175" t="s">
        <v>318</v>
      </c>
      <c r="G56" s="175" t="s">
        <v>1079</v>
      </c>
      <c r="H56" s="175" t="s">
        <v>535</v>
      </c>
      <c r="I56" s="175" t="s">
        <v>1080</v>
      </c>
      <c r="J56" s="176"/>
      <c r="K56" s="175"/>
      <c r="L56" s="176"/>
      <c r="M56" s="175"/>
      <c r="N56" s="177"/>
    </row>
    <row r="57" spans="1:14" x14ac:dyDescent="0.2">
      <c r="A57" s="174"/>
      <c r="B57" s="173"/>
      <c r="C57" s="448" t="s">
        <v>326</v>
      </c>
      <c r="D57" s="448"/>
      <c r="E57" s="448"/>
      <c r="F57" s="175" t="s">
        <v>318</v>
      </c>
      <c r="G57" s="175" t="s">
        <v>1081</v>
      </c>
      <c r="H57" s="175" t="s">
        <v>535</v>
      </c>
      <c r="I57" s="175" t="s">
        <v>1082</v>
      </c>
      <c r="J57" s="176"/>
      <c r="K57" s="175"/>
      <c r="L57" s="176"/>
      <c r="M57" s="175"/>
      <c r="N57" s="177"/>
    </row>
    <row r="58" spans="1:14" x14ac:dyDescent="0.2">
      <c r="A58" s="174"/>
      <c r="B58" s="173"/>
      <c r="C58" s="453" t="s">
        <v>319</v>
      </c>
      <c r="D58" s="453"/>
      <c r="E58" s="453"/>
      <c r="F58" s="182"/>
      <c r="G58" s="182"/>
      <c r="H58" s="182"/>
      <c r="I58" s="182"/>
      <c r="J58" s="183">
        <v>484.53</v>
      </c>
      <c r="K58" s="182"/>
      <c r="L58" s="183">
        <v>3420.5</v>
      </c>
      <c r="M58" s="182"/>
      <c r="N58" s="184"/>
    </row>
    <row r="59" spans="1:14" x14ac:dyDescent="0.2">
      <c r="A59" s="174"/>
      <c r="B59" s="173"/>
      <c r="C59" s="448" t="s">
        <v>320</v>
      </c>
      <c r="D59" s="448"/>
      <c r="E59" s="448"/>
      <c r="F59" s="175"/>
      <c r="G59" s="175"/>
      <c r="H59" s="175"/>
      <c r="I59" s="175"/>
      <c r="J59" s="176"/>
      <c r="K59" s="175"/>
      <c r="L59" s="176">
        <v>690.26</v>
      </c>
      <c r="M59" s="175"/>
      <c r="N59" s="177">
        <v>22047</v>
      </c>
    </row>
    <row r="60" spans="1:14" x14ac:dyDescent="0.2">
      <c r="A60" s="174"/>
      <c r="B60" s="173"/>
      <c r="C60" s="448" t="s">
        <v>355</v>
      </c>
      <c r="D60" s="448"/>
      <c r="E60" s="448"/>
      <c r="F60" s="175" t="s">
        <v>321</v>
      </c>
      <c r="G60" s="175" t="s">
        <v>585</v>
      </c>
      <c r="H60" s="175"/>
      <c r="I60" s="175" t="s">
        <v>585</v>
      </c>
      <c r="J60" s="176"/>
      <c r="K60" s="175"/>
      <c r="L60" s="176">
        <v>724.77</v>
      </c>
      <c r="M60" s="175"/>
      <c r="N60" s="177">
        <v>23149</v>
      </c>
    </row>
    <row r="61" spans="1:14" x14ac:dyDescent="0.2">
      <c r="A61" s="174"/>
      <c r="B61" s="173"/>
      <c r="C61" s="448" t="s">
        <v>356</v>
      </c>
      <c r="D61" s="448"/>
      <c r="E61" s="448"/>
      <c r="F61" s="175" t="s">
        <v>321</v>
      </c>
      <c r="G61" s="175" t="s">
        <v>331</v>
      </c>
      <c r="H61" s="175"/>
      <c r="I61" s="175" t="s">
        <v>331</v>
      </c>
      <c r="J61" s="176"/>
      <c r="K61" s="175"/>
      <c r="L61" s="176">
        <v>414.16</v>
      </c>
      <c r="M61" s="175"/>
      <c r="N61" s="177">
        <v>13228</v>
      </c>
    </row>
    <row r="62" spans="1:14" x14ac:dyDescent="0.2">
      <c r="A62" s="185"/>
      <c r="B62" s="186"/>
      <c r="C62" s="452" t="s">
        <v>322</v>
      </c>
      <c r="D62" s="452"/>
      <c r="E62" s="452"/>
      <c r="F62" s="169"/>
      <c r="G62" s="169"/>
      <c r="H62" s="169"/>
      <c r="I62" s="169"/>
      <c r="J62" s="170"/>
      <c r="K62" s="169"/>
      <c r="L62" s="170">
        <v>4559.43</v>
      </c>
      <c r="M62" s="182"/>
      <c r="N62" s="171">
        <v>73115</v>
      </c>
    </row>
    <row r="63" spans="1:14" ht="22.5" x14ac:dyDescent="0.2">
      <c r="A63" s="167" t="s">
        <v>316</v>
      </c>
      <c r="B63" s="168" t="s">
        <v>1083</v>
      </c>
      <c r="C63" s="452" t="s">
        <v>1084</v>
      </c>
      <c r="D63" s="452"/>
      <c r="E63" s="452"/>
      <c r="F63" s="169" t="s">
        <v>398</v>
      </c>
      <c r="G63" s="169"/>
      <c r="H63" s="169"/>
      <c r="I63" s="169" t="s">
        <v>392</v>
      </c>
      <c r="J63" s="170">
        <v>1144.83</v>
      </c>
      <c r="K63" s="169"/>
      <c r="L63" s="170">
        <v>13737.96</v>
      </c>
      <c r="M63" s="169" t="s">
        <v>477</v>
      </c>
      <c r="N63" s="171">
        <v>69651</v>
      </c>
    </row>
    <row r="64" spans="1:14" x14ac:dyDescent="0.2">
      <c r="A64" s="185"/>
      <c r="B64" s="186"/>
      <c r="C64" s="140" t="s">
        <v>1085</v>
      </c>
      <c r="D64" s="141"/>
      <c r="E64" s="141"/>
      <c r="F64" s="187"/>
      <c r="G64" s="187"/>
      <c r="H64" s="187"/>
      <c r="I64" s="187"/>
      <c r="J64" s="188"/>
      <c r="K64" s="187"/>
      <c r="L64" s="188"/>
      <c r="M64" s="189"/>
      <c r="N64" s="190"/>
    </row>
    <row r="65" spans="1:14" ht="22.5" x14ac:dyDescent="0.2">
      <c r="A65" s="167" t="s">
        <v>323</v>
      </c>
      <c r="B65" s="168" t="s">
        <v>1086</v>
      </c>
      <c r="C65" s="452" t="s">
        <v>1087</v>
      </c>
      <c r="D65" s="452"/>
      <c r="E65" s="452"/>
      <c r="F65" s="169" t="s">
        <v>1088</v>
      </c>
      <c r="G65" s="169"/>
      <c r="H65" s="169"/>
      <c r="I65" s="169" t="s">
        <v>1089</v>
      </c>
      <c r="J65" s="170"/>
      <c r="K65" s="169"/>
      <c r="L65" s="170"/>
      <c r="M65" s="169"/>
      <c r="N65" s="171"/>
    </row>
    <row r="66" spans="1:14" x14ac:dyDescent="0.2">
      <c r="A66" s="172"/>
      <c r="B66" s="173"/>
      <c r="C66" s="448" t="s">
        <v>1090</v>
      </c>
      <c r="D66" s="448"/>
      <c r="E66" s="448"/>
      <c r="F66" s="448"/>
      <c r="G66" s="448"/>
      <c r="H66" s="448"/>
      <c r="I66" s="448"/>
      <c r="J66" s="448"/>
      <c r="K66" s="448"/>
      <c r="L66" s="448"/>
      <c r="M66" s="448"/>
      <c r="N66" s="472"/>
    </row>
    <row r="67" spans="1:14" x14ac:dyDescent="0.2">
      <c r="A67" s="174"/>
      <c r="B67" s="173" t="s">
        <v>315</v>
      </c>
      <c r="C67" s="448" t="s">
        <v>25</v>
      </c>
      <c r="D67" s="448"/>
      <c r="E67" s="448"/>
      <c r="F67" s="175"/>
      <c r="G67" s="175"/>
      <c r="H67" s="175"/>
      <c r="I67" s="175"/>
      <c r="J67" s="176">
        <v>646.53</v>
      </c>
      <c r="K67" s="175"/>
      <c r="L67" s="176">
        <v>90.51</v>
      </c>
      <c r="M67" s="175" t="s">
        <v>400</v>
      </c>
      <c r="N67" s="177">
        <v>2891</v>
      </c>
    </row>
    <row r="68" spans="1:14" x14ac:dyDescent="0.2">
      <c r="A68" s="174"/>
      <c r="B68" s="173" t="s">
        <v>316</v>
      </c>
      <c r="C68" s="448" t="s">
        <v>4</v>
      </c>
      <c r="D68" s="448"/>
      <c r="E68" s="448"/>
      <c r="F68" s="175"/>
      <c r="G68" s="175"/>
      <c r="H68" s="175"/>
      <c r="I68" s="175"/>
      <c r="J68" s="176">
        <v>3423.72</v>
      </c>
      <c r="K68" s="175"/>
      <c r="L68" s="176">
        <v>479.32</v>
      </c>
      <c r="M68" s="175" t="s">
        <v>476</v>
      </c>
      <c r="N68" s="177">
        <v>3422</v>
      </c>
    </row>
    <row r="69" spans="1:14" x14ac:dyDescent="0.2">
      <c r="A69" s="174"/>
      <c r="B69" s="173" t="s">
        <v>323</v>
      </c>
      <c r="C69" s="448" t="s">
        <v>325</v>
      </c>
      <c r="D69" s="448"/>
      <c r="E69" s="448"/>
      <c r="F69" s="175"/>
      <c r="G69" s="175"/>
      <c r="H69" s="175"/>
      <c r="I69" s="175"/>
      <c r="J69" s="176">
        <v>421.62</v>
      </c>
      <c r="K69" s="175"/>
      <c r="L69" s="176">
        <v>59.03</v>
      </c>
      <c r="M69" s="175" t="s">
        <v>400</v>
      </c>
      <c r="N69" s="177">
        <v>1885</v>
      </c>
    </row>
    <row r="70" spans="1:14" x14ac:dyDescent="0.2">
      <c r="A70" s="174"/>
      <c r="B70" s="173" t="s">
        <v>324</v>
      </c>
      <c r="C70" s="448" t="s">
        <v>354</v>
      </c>
      <c r="D70" s="448"/>
      <c r="E70" s="448"/>
      <c r="F70" s="175"/>
      <c r="G70" s="175"/>
      <c r="H70" s="175"/>
      <c r="I70" s="175"/>
      <c r="J70" s="176">
        <v>7201.55</v>
      </c>
      <c r="K70" s="175" t="s">
        <v>349</v>
      </c>
      <c r="L70" s="176">
        <v>0</v>
      </c>
      <c r="M70" s="175" t="s">
        <v>477</v>
      </c>
      <c r="N70" s="177"/>
    </row>
    <row r="71" spans="1:14" x14ac:dyDescent="0.2">
      <c r="A71" s="178"/>
      <c r="B71" s="179" t="s">
        <v>1091</v>
      </c>
      <c r="C71" s="471" t="s">
        <v>1092</v>
      </c>
      <c r="D71" s="471"/>
      <c r="E71" s="471"/>
      <c r="F71" s="180" t="s">
        <v>398</v>
      </c>
      <c r="G71" s="180" t="s">
        <v>349</v>
      </c>
      <c r="H71" s="180" t="s">
        <v>349</v>
      </c>
      <c r="I71" s="180" t="s">
        <v>349</v>
      </c>
      <c r="J71" s="173"/>
      <c r="K71" s="175"/>
      <c r="L71" s="176"/>
      <c r="M71" s="175"/>
      <c r="N71" s="181"/>
    </row>
    <row r="72" spans="1:14" x14ac:dyDescent="0.2">
      <c r="A72" s="178"/>
      <c r="B72" s="179" t="s">
        <v>1093</v>
      </c>
      <c r="C72" s="471" t="s">
        <v>1094</v>
      </c>
      <c r="D72" s="471"/>
      <c r="E72" s="471"/>
      <c r="F72" s="180" t="s">
        <v>398</v>
      </c>
      <c r="G72" s="180" t="s">
        <v>349</v>
      </c>
      <c r="H72" s="180" t="s">
        <v>349</v>
      </c>
      <c r="I72" s="180" t="s">
        <v>349</v>
      </c>
      <c r="J72" s="173"/>
      <c r="K72" s="175"/>
      <c r="L72" s="176"/>
      <c r="M72" s="175"/>
      <c r="N72" s="181"/>
    </row>
    <row r="73" spans="1:14" x14ac:dyDescent="0.2">
      <c r="A73" s="178"/>
      <c r="B73" s="179" t="s">
        <v>1095</v>
      </c>
      <c r="C73" s="471" t="s">
        <v>1096</v>
      </c>
      <c r="D73" s="471"/>
      <c r="E73" s="471"/>
      <c r="F73" s="180" t="s">
        <v>1088</v>
      </c>
      <c r="G73" s="180" t="s">
        <v>481</v>
      </c>
      <c r="H73" s="180" t="s">
        <v>349</v>
      </c>
      <c r="I73" s="180" t="s">
        <v>349</v>
      </c>
      <c r="J73" s="173"/>
      <c r="K73" s="175"/>
      <c r="L73" s="176"/>
      <c r="M73" s="175"/>
      <c r="N73" s="181"/>
    </row>
    <row r="74" spans="1:14" x14ac:dyDescent="0.2">
      <c r="A74" s="178"/>
      <c r="B74" s="179" t="s">
        <v>1097</v>
      </c>
      <c r="C74" s="471" t="s">
        <v>1098</v>
      </c>
      <c r="D74" s="471"/>
      <c r="E74" s="471"/>
      <c r="F74" s="180" t="s">
        <v>398</v>
      </c>
      <c r="G74" s="180" t="s">
        <v>349</v>
      </c>
      <c r="H74" s="180" t="s">
        <v>349</v>
      </c>
      <c r="I74" s="180" t="s">
        <v>349</v>
      </c>
      <c r="J74" s="173"/>
      <c r="K74" s="175"/>
      <c r="L74" s="176"/>
      <c r="M74" s="175"/>
      <c r="N74" s="181"/>
    </row>
    <row r="75" spans="1:14" x14ac:dyDescent="0.2">
      <c r="A75" s="174"/>
      <c r="B75" s="173"/>
      <c r="C75" s="448" t="s">
        <v>317</v>
      </c>
      <c r="D75" s="448"/>
      <c r="E75" s="448"/>
      <c r="F75" s="175" t="s">
        <v>318</v>
      </c>
      <c r="G75" s="175" t="s">
        <v>1099</v>
      </c>
      <c r="H75" s="175"/>
      <c r="I75" s="175" t="s">
        <v>1100</v>
      </c>
      <c r="J75" s="176"/>
      <c r="K75" s="175"/>
      <c r="L75" s="176"/>
      <c r="M75" s="175"/>
      <c r="N75" s="177"/>
    </row>
    <row r="76" spans="1:14" x14ac:dyDescent="0.2">
      <c r="A76" s="174"/>
      <c r="B76" s="173"/>
      <c r="C76" s="448" t="s">
        <v>326</v>
      </c>
      <c r="D76" s="448"/>
      <c r="E76" s="448"/>
      <c r="F76" s="175" t="s">
        <v>318</v>
      </c>
      <c r="G76" s="175" t="s">
        <v>1101</v>
      </c>
      <c r="H76" s="175"/>
      <c r="I76" s="175" t="s">
        <v>1102</v>
      </c>
      <c r="J76" s="176"/>
      <c r="K76" s="175"/>
      <c r="L76" s="176"/>
      <c r="M76" s="175"/>
      <c r="N76" s="177"/>
    </row>
    <row r="77" spans="1:14" x14ac:dyDescent="0.2">
      <c r="A77" s="174"/>
      <c r="B77" s="173"/>
      <c r="C77" s="453" t="s">
        <v>319</v>
      </c>
      <c r="D77" s="453"/>
      <c r="E77" s="453"/>
      <c r="F77" s="182"/>
      <c r="G77" s="182"/>
      <c r="H77" s="182"/>
      <c r="I77" s="182"/>
      <c r="J77" s="183">
        <v>11271.8</v>
      </c>
      <c r="K77" s="182"/>
      <c r="L77" s="183">
        <v>569.83000000000004</v>
      </c>
      <c r="M77" s="182"/>
      <c r="N77" s="184"/>
    </row>
    <row r="78" spans="1:14" x14ac:dyDescent="0.2">
      <c r="A78" s="174"/>
      <c r="B78" s="173"/>
      <c r="C78" s="448" t="s">
        <v>320</v>
      </c>
      <c r="D78" s="448"/>
      <c r="E78" s="448"/>
      <c r="F78" s="175"/>
      <c r="G78" s="175"/>
      <c r="H78" s="175"/>
      <c r="I78" s="175"/>
      <c r="J78" s="176"/>
      <c r="K78" s="175"/>
      <c r="L78" s="176">
        <v>149.54</v>
      </c>
      <c r="M78" s="175"/>
      <c r="N78" s="177">
        <v>4776</v>
      </c>
    </row>
    <row r="79" spans="1:14" x14ac:dyDescent="0.2">
      <c r="A79" s="174"/>
      <c r="B79" s="173"/>
      <c r="C79" s="448" t="s">
        <v>355</v>
      </c>
      <c r="D79" s="448"/>
      <c r="E79" s="448"/>
      <c r="F79" s="175" t="s">
        <v>321</v>
      </c>
      <c r="G79" s="175" t="s">
        <v>585</v>
      </c>
      <c r="H79" s="175"/>
      <c r="I79" s="175" t="s">
        <v>585</v>
      </c>
      <c r="J79" s="176"/>
      <c r="K79" s="175"/>
      <c r="L79" s="176">
        <v>157.02000000000001</v>
      </c>
      <c r="M79" s="175"/>
      <c r="N79" s="177">
        <v>5015</v>
      </c>
    </row>
    <row r="80" spans="1:14" x14ac:dyDescent="0.2">
      <c r="A80" s="174"/>
      <c r="B80" s="173"/>
      <c r="C80" s="448" t="s">
        <v>356</v>
      </c>
      <c r="D80" s="448"/>
      <c r="E80" s="448"/>
      <c r="F80" s="175" t="s">
        <v>321</v>
      </c>
      <c r="G80" s="175" t="s">
        <v>331</v>
      </c>
      <c r="H80" s="175"/>
      <c r="I80" s="175" t="s">
        <v>331</v>
      </c>
      <c r="J80" s="176"/>
      <c r="K80" s="175"/>
      <c r="L80" s="176">
        <v>89.72</v>
      </c>
      <c r="M80" s="175"/>
      <c r="N80" s="177">
        <v>2866</v>
      </c>
    </row>
    <row r="81" spans="1:14" x14ac:dyDescent="0.2">
      <c r="A81" s="185"/>
      <c r="B81" s="186"/>
      <c r="C81" s="452" t="s">
        <v>322</v>
      </c>
      <c r="D81" s="452"/>
      <c r="E81" s="452"/>
      <c r="F81" s="169"/>
      <c r="G81" s="169"/>
      <c r="H81" s="169"/>
      <c r="I81" s="169"/>
      <c r="J81" s="170"/>
      <c r="K81" s="169"/>
      <c r="L81" s="170">
        <v>816.57</v>
      </c>
      <c r="M81" s="182"/>
      <c r="N81" s="171">
        <v>14194</v>
      </c>
    </row>
    <row r="82" spans="1:14" ht="22.5" x14ac:dyDescent="0.2">
      <c r="A82" s="167" t="s">
        <v>324</v>
      </c>
      <c r="B82" s="168" t="s">
        <v>1103</v>
      </c>
      <c r="C82" s="452" t="s">
        <v>1104</v>
      </c>
      <c r="D82" s="452"/>
      <c r="E82" s="452"/>
      <c r="F82" s="169" t="s">
        <v>1088</v>
      </c>
      <c r="G82" s="169"/>
      <c r="H82" s="169"/>
      <c r="I82" s="169" t="s">
        <v>448</v>
      </c>
      <c r="J82" s="170">
        <v>22493.3</v>
      </c>
      <c r="K82" s="169"/>
      <c r="L82" s="170">
        <v>3374</v>
      </c>
      <c r="M82" s="169" t="s">
        <v>477</v>
      </c>
      <c r="N82" s="171">
        <v>17106</v>
      </c>
    </row>
    <row r="83" spans="1:14" x14ac:dyDescent="0.2">
      <c r="A83" s="185"/>
      <c r="B83" s="186"/>
      <c r="C83" s="140" t="s">
        <v>1085</v>
      </c>
      <c r="D83" s="141"/>
      <c r="E83" s="141"/>
      <c r="F83" s="187"/>
      <c r="G83" s="187"/>
      <c r="H83" s="187"/>
      <c r="I83" s="187"/>
      <c r="J83" s="188"/>
      <c r="K83" s="187"/>
      <c r="L83" s="188"/>
      <c r="M83" s="189"/>
      <c r="N83" s="190"/>
    </row>
    <row r="84" spans="1:14" ht="22.5" x14ac:dyDescent="0.2">
      <c r="A84" s="167" t="s">
        <v>327</v>
      </c>
      <c r="B84" s="168" t="s">
        <v>1105</v>
      </c>
      <c r="C84" s="452" t="s">
        <v>1106</v>
      </c>
      <c r="D84" s="452"/>
      <c r="E84" s="452"/>
      <c r="F84" s="169" t="s">
        <v>1073</v>
      </c>
      <c r="G84" s="169"/>
      <c r="H84" s="169"/>
      <c r="I84" s="169" t="s">
        <v>349</v>
      </c>
      <c r="J84" s="170"/>
      <c r="K84" s="169"/>
      <c r="L84" s="170"/>
      <c r="M84" s="169"/>
      <c r="N84" s="171"/>
    </row>
    <row r="85" spans="1:14" x14ac:dyDescent="0.2">
      <c r="A85" s="174"/>
      <c r="B85" s="173" t="s">
        <v>315</v>
      </c>
      <c r="C85" s="448" t="s">
        <v>25</v>
      </c>
      <c r="D85" s="448"/>
      <c r="E85" s="448"/>
      <c r="F85" s="175"/>
      <c r="G85" s="175"/>
      <c r="H85" s="175"/>
      <c r="I85" s="175"/>
      <c r="J85" s="176">
        <v>15.8</v>
      </c>
      <c r="K85" s="175"/>
      <c r="L85" s="176">
        <v>0</v>
      </c>
      <c r="M85" s="175" t="s">
        <v>400</v>
      </c>
      <c r="N85" s="177"/>
    </row>
    <row r="86" spans="1:14" x14ac:dyDescent="0.2">
      <c r="A86" s="174"/>
      <c r="B86" s="173" t="s">
        <v>316</v>
      </c>
      <c r="C86" s="448" t="s">
        <v>4</v>
      </c>
      <c r="D86" s="448"/>
      <c r="E86" s="448"/>
      <c r="F86" s="175"/>
      <c r="G86" s="175"/>
      <c r="H86" s="175"/>
      <c r="I86" s="175"/>
      <c r="J86" s="176">
        <v>100.86</v>
      </c>
      <c r="K86" s="175"/>
      <c r="L86" s="176">
        <v>0</v>
      </c>
      <c r="M86" s="175" t="s">
        <v>476</v>
      </c>
      <c r="N86" s="177"/>
    </row>
    <row r="87" spans="1:14" x14ac:dyDescent="0.2">
      <c r="A87" s="174"/>
      <c r="B87" s="173" t="s">
        <v>323</v>
      </c>
      <c r="C87" s="448" t="s">
        <v>325</v>
      </c>
      <c r="D87" s="448"/>
      <c r="E87" s="448"/>
      <c r="F87" s="175"/>
      <c r="G87" s="175"/>
      <c r="H87" s="175"/>
      <c r="I87" s="175"/>
      <c r="J87" s="176">
        <v>12.47</v>
      </c>
      <c r="K87" s="175"/>
      <c r="L87" s="176">
        <v>0</v>
      </c>
      <c r="M87" s="175" t="s">
        <v>400</v>
      </c>
      <c r="N87" s="177"/>
    </row>
    <row r="88" spans="1:14" x14ac:dyDescent="0.2">
      <c r="A88" s="174"/>
      <c r="B88" s="173" t="s">
        <v>324</v>
      </c>
      <c r="C88" s="448" t="s">
        <v>354</v>
      </c>
      <c r="D88" s="448"/>
      <c r="E88" s="448"/>
      <c r="F88" s="175"/>
      <c r="G88" s="175"/>
      <c r="H88" s="175"/>
      <c r="I88" s="175"/>
      <c r="J88" s="176">
        <v>239.82</v>
      </c>
      <c r="K88" s="175"/>
      <c r="L88" s="176">
        <v>0</v>
      </c>
      <c r="M88" s="175" t="s">
        <v>477</v>
      </c>
      <c r="N88" s="177"/>
    </row>
    <row r="89" spans="1:14" x14ac:dyDescent="0.2">
      <c r="A89" s="178"/>
      <c r="B89" s="179" t="s">
        <v>1091</v>
      </c>
      <c r="C89" s="471" t="s">
        <v>1092</v>
      </c>
      <c r="D89" s="471"/>
      <c r="E89" s="471"/>
      <c r="F89" s="180" t="s">
        <v>398</v>
      </c>
      <c r="G89" s="180" t="s">
        <v>349</v>
      </c>
      <c r="H89" s="180"/>
      <c r="I89" s="180" t="s">
        <v>349</v>
      </c>
      <c r="J89" s="173"/>
      <c r="K89" s="175"/>
      <c r="L89" s="176"/>
      <c r="M89" s="175"/>
      <c r="N89" s="181"/>
    </row>
    <row r="90" spans="1:14" x14ac:dyDescent="0.2">
      <c r="A90" s="178"/>
      <c r="B90" s="179" t="s">
        <v>1093</v>
      </c>
      <c r="C90" s="471" t="s">
        <v>1094</v>
      </c>
      <c r="D90" s="471"/>
      <c r="E90" s="471"/>
      <c r="F90" s="180" t="s">
        <v>398</v>
      </c>
      <c r="G90" s="180" t="s">
        <v>349</v>
      </c>
      <c r="H90" s="180"/>
      <c r="I90" s="180" t="s">
        <v>349</v>
      </c>
      <c r="J90" s="173"/>
      <c r="K90" s="175"/>
      <c r="L90" s="176"/>
      <c r="M90" s="175"/>
      <c r="N90" s="181"/>
    </row>
    <row r="91" spans="1:14" x14ac:dyDescent="0.2">
      <c r="A91" s="174"/>
      <c r="B91" s="173"/>
      <c r="C91" s="448" t="s">
        <v>317</v>
      </c>
      <c r="D91" s="448"/>
      <c r="E91" s="448"/>
      <c r="F91" s="175" t="s">
        <v>318</v>
      </c>
      <c r="G91" s="175" t="s">
        <v>1107</v>
      </c>
      <c r="H91" s="175"/>
      <c r="I91" s="175"/>
      <c r="J91" s="176"/>
      <c r="K91" s="175"/>
      <c r="L91" s="176"/>
      <c r="M91" s="175"/>
      <c r="N91" s="177"/>
    </row>
    <row r="92" spans="1:14" x14ac:dyDescent="0.2">
      <c r="A92" s="174"/>
      <c r="B92" s="173"/>
      <c r="C92" s="448" t="s">
        <v>326</v>
      </c>
      <c r="D92" s="448"/>
      <c r="E92" s="448"/>
      <c r="F92" s="175" t="s">
        <v>318</v>
      </c>
      <c r="G92" s="175" t="s">
        <v>1108</v>
      </c>
      <c r="H92" s="175"/>
      <c r="I92" s="175"/>
      <c r="J92" s="176"/>
      <c r="K92" s="175"/>
      <c r="L92" s="176"/>
      <c r="M92" s="175"/>
      <c r="N92" s="177"/>
    </row>
    <row r="93" spans="1:14" x14ac:dyDescent="0.2">
      <c r="A93" s="174"/>
      <c r="B93" s="173"/>
      <c r="C93" s="453" t="s">
        <v>319</v>
      </c>
      <c r="D93" s="453"/>
      <c r="E93" s="453"/>
      <c r="F93" s="182"/>
      <c r="G93" s="182"/>
      <c r="H93" s="182"/>
      <c r="I93" s="182"/>
      <c r="J93" s="183">
        <v>356.48</v>
      </c>
      <c r="K93" s="182"/>
      <c r="L93" s="183"/>
      <c r="M93" s="182"/>
      <c r="N93" s="184"/>
    </row>
    <row r="94" spans="1:14" x14ac:dyDescent="0.2">
      <c r="A94" s="174"/>
      <c r="B94" s="173"/>
      <c r="C94" s="448" t="s">
        <v>320</v>
      </c>
      <c r="D94" s="448"/>
      <c r="E94" s="448"/>
      <c r="F94" s="175"/>
      <c r="G94" s="175"/>
      <c r="H94" s="175"/>
      <c r="I94" s="175"/>
      <c r="J94" s="176"/>
      <c r="K94" s="175"/>
      <c r="L94" s="176"/>
      <c r="M94" s="175"/>
      <c r="N94" s="177"/>
    </row>
    <row r="95" spans="1:14" x14ac:dyDescent="0.2">
      <c r="A95" s="174"/>
      <c r="B95" s="173"/>
      <c r="C95" s="448" t="s">
        <v>355</v>
      </c>
      <c r="D95" s="448"/>
      <c r="E95" s="448"/>
      <c r="F95" s="175" t="s">
        <v>321</v>
      </c>
      <c r="G95" s="175" t="s">
        <v>585</v>
      </c>
      <c r="H95" s="175"/>
      <c r="I95" s="175" t="s">
        <v>585</v>
      </c>
      <c r="J95" s="176"/>
      <c r="K95" s="175"/>
      <c r="L95" s="176"/>
      <c r="M95" s="175"/>
      <c r="N95" s="177"/>
    </row>
    <row r="96" spans="1:14" x14ac:dyDescent="0.2">
      <c r="A96" s="174"/>
      <c r="B96" s="173"/>
      <c r="C96" s="448" t="s">
        <v>356</v>
      </c>
      <c r="D96" s="448"/>
      <c r="E96" s="448"/>
      <c r="F96" s="175" t="s">
        <v>321</v>
      </c>
      <c r="G96" s="175" t="s">
        <v>331</v>
      </c>
      <c r="H96" s="175"/>
      <c r="I96" s="175" t="s">
        <v>331</v>
      </c>
      <c r="J96" s="176"/>
      <c r="K96" s="175"/>
      <c r="L96" s="176"/>
      <c r="M96" s="175"/>
      <c r="N96" s="177"/>
    </row>
    <row r="97" spans="1:14" x14ac:dyDescent="0.2">
      <c r="A97" s="185"/>
      <c r="B97" s="186"/>
      <c r="C97" s="452" t="s">
        <v>322</v>
      </c>
      <c r="D97" s="452"/>
      <c r="E97" s="452"/>
      <c r="F97" s="169"/>
      <c r="G97" s="169"/>
      <c r="H97" s="169"/>
      <c r="I97" s="169"/>
      <c r="J97" s="170"/>
      <c r="K97" s="169"/>
      <c r="L97" s="170">
        <v>0</v>
      </c>
      <c r="M97" s="182"/>
      <c r="N97" s="171">
        <v>0</v>
      </c>
    </row>
    <row r="98" spans="1:14" ht="22.5" x14ac:dyDescent="0.2">
      <c r="A98" s="167" t="s">
        <v>328</v>
      </c>
      <c r="B98" s="168" t="s">
        <v>1109</v>
      </c>
      <c r="C98" s="452" t="s">
        <v>407</v>
      </c>
      <c r="D98" s="452"/>
      <c r="E98" s="452"/>
      <c r="F98" s="169" t="s">
        <v>1073</v>
      </c>
      <c r="G98" s="169"/>
      <c r="H98" s="169"/>
      <c r="I98" s="169" t="s">
        <v>388</v>
      </c>
      <c r="J98" s="170"/>
      <c r="K98" s="169"/>
      <c r="L98" s="170"/>
      <c r="M98" s="169"/>
      <c r="N98" s="171"/>
    </row>
    <row r="99" spans="1:14" x14ac:dyDescent="0.2">
      <c r="A99" s="174"/>
      <c r="B99" s="173" t="s">
        <v>315</v>
      </c>
      <c r="C99" s="448" t="s">
        <v>25</v>
      </c>
      <c r="D99" s="448"/>
      <c r="E99" s="448"/>
      <c r="F99" s="175"/>
      <c r="G99" s="175"/>
      <c r="H99" s="175"/>
      <c r="I99" s="175"/>
      <c r="J99" s="176">
        <v>3.74</v>
      </c>
      <c r="K99" s="175"/>
      <c r="L99" s="176">
        <v>29.92</v>
      </c>
      <c r="M99" s="175" t="s">
        <v>400</v>
      </c>
      <c r="N99" s="177">
        <v>956</v>
      </c>
    </row>
    <row r="100" spans="1:14" x14ac:dyDescent="0.2">
      <c r="A100" s="174"/>
      <c r="B100" s="173" t="s">
        <v>316</v>
      </c>
      <c r="C100" s="448" t="s">
        <v>4</v>
      </c>
      <c r="D100" s="448"/>
      <c r="E100" s="448"/>
      <c r="F100" s="175"/>
      <c r="G100" s="175"/>
      <c r="H100" s="175"/>
      <c r="I100" s="175"/>
      <c r="J100" s="176">
        <v>49.53</v>
      </c>
      <c r="K100" s="175"/>
      <c r="L100" s="176">
        <v>396.24</v>
      </c>
      <c r="M100" s="175" t="s">
        <v>476</v>
      </c>
      <c r="N100" s="177">
        <v>2829</v>
      </c>
    </row>
    <row r="101" spans="1:14" x14ac:dyDescent="0.2">
      <c r="A101" s="174"/>
      <c r="B101" s="173" t="s">
        <v>323</v>
      </c>
      <c r="C101" s="448" t="s">
        <v>325</v>
      </c>
      <c r="D101" s="448"/>
      <c r="E101" s="448"/>
      <c r="F101" s="175"/>
      <c r="G101" s="175"/>
      <c r="H101" s="175"/>
      <c r="I101" s="175"/>
      <c r="J101" s="176">
        <v>6.93</v>
      </c>
      <c r="K101" s="175"/>
      <c r="L101" s="176">
        <v>55.44</v>
      </c>
      <c r="M101" s="175" t="s">
        <v>400</v>
      </c>
      <c r="N101" s="177">
        <v>1771</v>
      </c>
    </row>
    <row r="102" spans="1:14" x14ac:dyDescent="0.2">
      <c r="A102" s="174"/>
      <c r="B102" s="173"/>
      <c r="C102" s="448" t="s">
        <v>317</v>
      </c>
      <c r="D102" s="448"/>
      <c r="E102" s="448"/>
      <c r="F102" s="175" t="s">
        <v>318</v>
      </c>
      <c r="G102" s="175" t="s">
        <v>408</v>
      </c>
      <c r="H102" s="175"/>
      <c r="I102" s="175" t="s">
        <v>1110</v>
      </c>
      <c r="J102" s="176"/>
      <c r="K102" s="175"/>
      <c r="L102" s="176"/>
      <c r="M102" s="175"/>
      <c r="N102" s="177"/>
    </row>
    <row r="103" spans="1:14" x14ac:dyDescent="0.2">
      <c r="A103" s="174"/>
      <c r="B103" s="173"/>
      <c r="C103" s="448" t="s">
        <v>326</v>
      </c>
      <c r="D103" s="448"/>
      <c r="E103" s="448"/>
      <c r="F103" s="175" t="s">
        <v>318</v>
      </c>
      <c r="G103" s="175" t="s">
        <v>409</v>
      </c>
      <c r="H103" s="175"/>
      <c r="I103" s="175" t="s">
        <v>1111</v>
      </c>
      <c r="J103" s="176"/>
      <c r="K103" s="175"/>
      <c r="L103" s="176"/>
      <c r="M103" s="175"/>
      <c r="N103" s="177"/>
    </row>
    <row r="104" spans="1:14" x14ac:dyDescent="0.2">
      <c r="A104" s="174"/>
      <c r="B104" s="173"/>
      <c r="C104" s="453" t="s">
        <v>319</v>
      </c>
      <c r="D104" s="453"/>
      <c r="E104" s="453"/>
      <c r="F104" s="182"/>
      <c r="G104" s="182"/>
      <c r="H104" s="182"/>
      <c r="I104" s="182"/>
      <c r="J104" s="183">
        <v>53.27</v>
      </c>
      <c r="K104" s="182"/>
      <c r="L104" s="183">
        <v>426.16</v>
      </c>
      <c r="M104" s="182"/>
      <c r="N104" s="184"/>
    </row>
    <row r="105" spans="1:14" x14ac:dyDescent="0.2">
      <c r="A105" s="174"/>
      <c r="B105" s="173"/>
      <c r="C105" s="448" t="s">
        <v>320</v>
      </c>
      <c r="D105" s="448"/>
      <c r="E105" s="448"/>
      <c r="F105" s="175"/>
      <c r="G105" s="175"/>
      <c r="H105" s="175"/>
      <c r="I105" s="175"/>
      <c r="J105" s="176"/>
      <c r="K105" s="175"/>
      <c r="L105" s="176">
        <v>85.36</v>
      </c>
      <c r="M105" s="175"/>
      <c r="N105" s="177">
        <v>2727</v>
      </c>
    </row>
    <row r="106" spans="1:14" x14ac:dyDescent="0.2">
      <c r="A106" s="174"/>
      <c r="B106" s="173"/>
      <c r="C106" s="448" t="s">
        <v>355</v>
      </c>
      <c r="D106" s="448"/>
      <c r="E106" s="448"/>
      <c r="F106" s="175" t="s">
        <v>321</v>
      </c>
      <c r="G106" s="175" t="s">
        <v>585</v>
      </c>
      <c r="H106" s="175"/>
      <c r="I106" s="175" t="s">
        <v>585</v>
      </c>
      <c r="J106" s="176"/>
      <c r="K106" s="175"/>
      <c r="L106" s="176">
        <v>89.63</v>
      </c>
      <c r="M106" s="175"/>
      <c r="N106" s="177">
        <v>2863</v>
      </c>
    </row>
    <row r="107" spans="1:14" x14ac:dyDescent="0.2">
      <c r="A107" s="174"/>
      <c r="B107" s="173"/>
      <c r="C107" s="448" t="s">
        <v>356</v>
      </c>
      <c r="D107" s="448"/>
      <c r="E107" s="448"/>
      <c r="F107" s="175" t="s">
        <v>321</v>
      </c>
      <c r="G107" s="175" t="s">
        <v>331</v>
      </c>
      <c r="H107" s="175"/>
      <c r="I107" s="175" t="s">
        <v>331</v>
      </c>
      <c r="J107" s="176"/>
      <c r="K107" s="175"/>
      <c r="L107" s="176">
        <v>51.22</v>
      </c>
      <c r="M107" s="175"/>
      <c r="N107" s="177">
        <v>1636</v>
      </c>
    </row>
    <row r="108" spans="1:14" x14ac:dyDescent="0.2">
      <c r="A108" s="185"/>
      <c r="B108" s="186"/>
      <c r="C108" s="452" t="s">
        <v>322</v>
      </c>
      <c r="D108" s="452"/>
      <c r="E108" s="452"/>
      <c r="F108" s="169"/>
      <c r="G108" s="169"/>
      <c r="H108" s="169"/>
      <c r="I108" s="169"/>
      <c r="J108" s="170"/>
      <c r="K108" s="169"/>
      <c r="L108" s="170">
        <v>567.01</v>
      </c>
      <c r="M108" s="182"/>
      <c r="N108" s="171">
        <v>8284</v>
      </c>
    </row>
    <row r="109" spans="1:14" ht="22.5" x14ac:dyDescent="0.2">
      <c r="A109" s="167" t="s">
        <v>387</v>
      </c>
      <c r="B109" s="168" t="s">
        <v>1112</v>
      </c>
      <c r="C109" s="452" t="s">
        <v>410</v>
      </c>
      <c r="D109" s="452"/>
      <c r="E109" s="452"/>
      <c r="F109" s="169" t="s">
        <v>1073</v>
      </c>
      <c r="G109" s="169"/>
      <c r="H109" s="169"/>
      <c r="I109" s="169" t="s">
        <v>324</v>
      </c>
      <c r="J109" s="170"/>
      <c r="K109" s="169"/>
      <c r="L109" s="170"/>
      <c r="M109" s="169"/>
      <c r="N109" s="171"/>
    </row>
    <row r="110" spans="1:14" x14ac:dyDescent="0.2">
      <c r="A110" s="174"/>
      <c r="B110" s="173" t="s">
        <v>315</v>
      </c>
      <c r="C110" s="448" t="s">
        <v>25</v>
      </c>
      <c r="D110" s="448"/>
      <c r="E110" s="448"/>
      <c r="F110" s="175"/>
      <c r="G110" s="175"/>
      <c r="H110" s="175"/>
      <c r="I110" s="175"/>
      <c r="J110" s="176">
        <v>2.5499999999999998</v>
      </c>
      <c r="K110" s="175"/>
      <c r="L110" s="176">
        <v>10.199999999999999</v>
      </c>
      <c r="M110" s="175" t="s">
        <v>400</v>
      </c>
      <c r="N110" s="177">
        <v>326</v>
      </c>
    </row>
    <row r="111" spans="1:14" x14ac:dyDescent="0.2">
      <c r="A111" s="174"/>
      <c r="B111" s="173" t="s">
        <v>316</v>
      </c>
      <c r="C111" s="448" t="s">
        <v>4</v>
      </c>
      <c r="D111" s="448"/>
      <c r="E111" s="448"/>
      <c r="F111" s="175"/>
      <c r="G111" s="175"/>
      <c r="H111" s="175"/>
      <c r="I111" s="175"/>
      <c r="J111" s="176">
        <v>13.6</v>
      </c>
      <c r="K111" s="175"/>
      <c r="L111" s="176">
        <v>54.4</v>
      </c>
      <c r="M111" s="175" t="s">
        <v>476</v>
      </c>
      <c r="N111" s="177">
        <v>388</v>
      </c>
    </row>
    <row r="112" spans="1:14" x14ac:dyDescent="0.2">
      <c r="A112" s="174"/>
      <c r="B112" s="173" t="s">
        <v>323</v>
      </c>
      <c r="C112" s="448" t="s">
        <v>325</v>
      </c>
      <c r="D112" s="448"/>
      <c r="E112" s="448"/>
      <c r="F112" s="175"/>
      <c r="G112" s="175"/>
      <c r="H112" s="175"/>
      <c r="I112" s="175"/>
      <c r="J112" s="176">
        <v>2.31</v>
      </c>
      <c r="K112" s="175"/>
      <c r="L112" s="176">
        <v>9.24</v>
      </c>
      <c r="M112" s="175" t="s">
        <v>400</v>
      </c>
      <c r="N112" s="177">
        <v>295</v>
      </c>
    </row>
    <row r="113" spans="1:14" x14ac:dyDescent="0.2">
      <c r="A113" s="174"/>
      <c r="B113" s="173"/>
      <c r="C113" s="448" t="s">
        <v>317</v>
      </c>
      <c r="D113" s="448"/>
      <c r="E113" s="448"/>
      <c r="F113" s="175" t="s">
        <v>318</v>
      </c>
      <c r="G113" s="175" t="s">
        <v>411</v>
      </c>
      <c r="H113" s="175"/>
      <c r="I113" s="175" t="s">
        <v>535</v>
      </c>
      <c r="J113" s="176"/>
      <c r="K113" s="175"/>
      <c r="L113" s="176"/>
      <c r="M113" s="175"/>
      <c r="N113" s="177"/>
    </row>
    <row r="114" spans="1:14" x14ac:dyDescent="0.2">
      <c r="A114" s="174"/>
      <c r="B114" s="173"/>
      <c r="C114" s="448" t="s">
        <v>326</v>
      </c>
      <c r="D114" s="448"/>
      <c r="E114" s="448"/>
      <c r="F114" s="175" t="s">
        <v>318</v>
      </c>
      <c r="G114" s="175" t="s">
        <v>412</v>
      </c>
      <c r="H114" s="175"/>
      <c r="I114" s="175" t="s">
        <v>1113</v>
      </c>
      <c r="J114" s="176"/>
      <c r="K114" s="175"/>
      <c r="L114" s="176"/>
      <c r="M114" s="175"/>
      <c r="N114" s="177"/>
    </row>
    <row r="115" spans="1:14" x14ac:dyDescent="0.2">
      <c r="A115" s="174"/>
      <c r="B115" s="173"/>
      <c r="C115" s="453" t="s">
        <v>319</v>
      </c>
      <c r="D115" s="453"/>
      <c r="E115" s="453"/>
      <c r="F115" s="182"/>
      <c r="G115" s="182"/>
      <c r="H115" s="182"/>
      <c r="I115" s="182"/>
      <c r="J115" s="183">
        <v>16.149999999999999</v>
      </c>
      <c r="K115" s="182"/>
      <c r="L115" s="183">
        <v>64.599999999999994</v>
      </c>
      <c r="M115" s="182"/>
      <c r="N115" s="184"/>
    </row>
    <row r="116" spans="1:14" x14ac:dyDescent="0.2">
      <c r="A116" s="174"/>
      <c r="B116" s="173"/>
      <c r="C116" s="448" t="s">
        <v>320</v>
      </c>
      <c r="D116" s="448"/>
      <c r="E116" s="448"/>
      <c r="F116" s="175"/>
      <c r="G116" s="175"/>
      <c r="H116" s="175"/>
      <c r="I116" s="175"/>
      <c r="J116" s="176"/>
      <c r="K116" s="175"/>
      <c r="L116" s="176">
        <v>19.440000000000001</v>
      </c>
      <c r="M116" s="175"/>
      <c r="N116" s="177">
        <v>621</v>
      </c>
    </row>
    <row r="117" spans="1:14" x14ac:dyDescent="0.2">
      <c r="A117" s="174"/>
      <c r="B117" s="173"/>
      <c r="C117" s="448" t="s">
        <v>355</v>
      </c>
      <c r="D117" s="448"/>
      <c r="E117" s="448"/>
      <c r="F117" s="175" t="s">
        <v>321</v>
      </c>
      <c r="G117" s="175" t="s">
        <v>585</v>
      </c>
      <c r="H117" s="175"/>
      <c r="I117" s="175" t="s">
        <v>585</v>
      </c>
      <c r="J117" s="176"/>
      <c r="K117" s="175"/>
      <c r="L117" s="176">
        <v>20.41</v>
      </c>
      <c r="M117" s="175"/>
      <c r="N117" s="177">
        <v>652</v>
      </c>
    </row>
    <row r="118" spans="1:14" x14ac:dyDescent="0.2">
      <c r="A118" s="174"/>
      <c r="B118" s="173"/>
      <c r="C118" s="448" t="s">
        <v>356</v>
      </c>
      <c r="D118" s="448"/>
      <c r="E118" s="448"/>
      <c r="F118" s="175" t="s">
        <v>321</v>
      </c>
      <c r="G118" s="175" t="s">
        <v>331</v>
      </c>
      <c r="H118" s="175"/>
      <c r="I118" s="175" t="s">
        <v>331</v>
      </c>
      <c r="J118" s="176"/>
      <c r="K118" s="175"/>
      <c r="L118" s="176">
        <v>11.66</v>
      </c>
      <c r="M118" s="175"/>
      <c r="N118" s="177">
        <v>373</v>
      </c>
    </row>
    <row r="119" spans="1:14" x14ac:dyDescent="0.2">
      <c r="A119" s="185"/>
      <c r="B119" s="186"/>
      <c r="C119" s="452" t="s">
        <v>322</v>
      </c>
      <c r="D119" s="452"/>
      <c r="E119" s="452"/>
      <c r="F119" s="169"/>
      <c r="G119" s="169"/>
      <c r="H119" s="169"/>
      <c r="I119" s="169"/>
      <c r="J119" s="170"/>
      <c r="K119" s="169"/>
      <c r="L119" s="170">
        <v>96.67</v>
      </c>
      <c r="M119" s="182"/>
      <c r="N119" s="171">
        <v>1739</v>
      </c>
    </row>
    <row r="120" spans="1:14" ht="22.5" x14ac:dyDescent="0.2">
      <c r="A120" s="167" t="s">
        <v>388</v>
      </c>
      <c r="B120" s="168" t="s">
        <v>763</v>
      </c>
      <c r="C120" s="452" t="s">
        <v>1114</v>
      </c>
      <c r="D120" s="452"/>
      <c r="E120" s="452"/>
      <c r="F120" s="169" t="s">
        <v>398</v>
      </c>
      <c r="G120" s="169"/>
      <c r="H120" s="169"/>
      <c r="I120" s="169" t="s">
        <v>1115</v>
      </c>
      <c r="J120" s="170">
        <v>575.27</v>
      </c>
      <c r="K120" s="169"/>
      <c r="L120" s="170">
        <v>506.24</v>
      </c>
      <c r="M120" s="169" t="s">
        <v>477</v>
      </c>
      <c r="N120" s="171">
        <v>2567</v>
      </c>
    </row>
    <row r="121" spans="1:14" x14ac:dyDescent="0.2">
      <c r="A121" s="185"/>
      <c r="B121" s="186"/>
      <c r="C121" s="140" t="s">
        <v>1085</v>
      </c>
      <c r="D121" s="141"/>
      <c r="E121" s="141"/>
      <c r="F121" s="187"/>
      <c r="G121" s="187"/>
      <c r="H121" s="187"/>
      <c r="I121" s="187"/>
      <c r="J121" s="188"/>
      <c r="K121" s="187"/>
      <c r="L121" s="188"/>
      <c r="M121" s="189"/>
      <c r="N121" s="190"/>
    </row>
    <row r="122" spans="1:14" ht="22.5" x14ac:dyDescent="0.2">
      <c r="A122" s="167" t="s">
        <v>389</v>
      </c>
      <c r="B122" s="168" t="s">
        <v>766</v>
      </c>
      <c r="C122" s="452" t="s">
        <v>1116</v>
      </c>
      <c r="D122" s="452"/>
      <c r="E122" s="452"/>
      <c r="F122" s="169" t="s">
        <v>398</v>
      </c>
      <c r="G122" s="169"/>
      <c r="H122" s="169"/>
      <c r="I122" s="169" t="s">
        <v>394</v>
      </c>
      <c r="J122" s="170">
        <v>6.33</v>
      </c>
      <c r="K122" s="169"/>
      <c r="L122" s="170">
        <v>88.62</v>
      </c>
      <c r="M122" s="169" t="s">
        <v>477</v>
      </c>
      <c r="N122" s="171">
        <v>449</v>
      </c>
    </row>
    <row r="123" spans="1:14" x14ac:dyDescent="0.2">
      <c r="A123" s="185"/>
      <c r="B123" s="186"/>
      <c r="C123" s="140" t="s">
        <v>1085</v>
      </c>
      <c r="D123" s="141"/>
      <c r="E123" s="141"/>
      <c r="F123" s="187"/>
      <c r="G123" s="187"/>
      <c r="H123" s="187"/>
      <c r="I123" s="187"/>
      <c r="J123" s="188"/>
      <c r="K123" s="187"/>
      <c r="L123" s="188"/>
      <c r="M123" s="189"/>
      <c r="N123" s="190"/>
    </row>
    <row r="124" spans="1:14" ht="22.5" x14ac:dyDescent="0.2">
      <c r="A124" s="167" t="s">
        <v>390</v>
      </c>
      <c r="B124" s="168" t="s">
        <v>1117</v>
      </c>
      <c r="C124" s="452" t="s">
        <v>1118</v>
      </c>
      <c r="D124" s="452"/>
      <c r="E124" s="452"/>
      <c r="F124" s="169" t="s">
        <v>416</v>
      </c>
      <c r="G124" s="169"/>
      <c r="H124" s="169"/>
      <c r="I124" s="169" t="s">
        <v>368</v>
      </c>
      <c r="J124" s="170"/>
      <c r="K124" s="169"/>
      <c r="L124" s="170"/>
      <c r="M124" s="169"/>
      <c r="N124" s="171"/>
    </row>
    <row r="125" spans="1:14" x14ac:dyDescent="0.2">
      <c r="A125" s="174"/>
      <c r="B125" s="173" t="s">
        <v>315</v>
      </c>
      <c r="C125" s="448" t="s">
        <v>25</v>
      </c>
      <c r="D125" s="448"/>
      <c r="E125" s="448"/>
      <c r="F125" s="175"/>
      <c r="G125" s="175"/>
      <c r="H125" s="175"/>
      <c r="I125" s="175"/>
      <c r="J125" s="176">
        <v>470.94</v>
      </c>
      <c r="K125" s="175"/>
      <c r="L125" s="176">
        <v>376.75</v>
      </c>
      <c r="M125" s="175" t="s">
        <v>400</v>
      </c>
      <c r="N125" s="177">
        <v>12033</v>
      </c>
    </row>
    <row r="126" spans="1:14" x14ac:dyDescent="0.2">
      <c r="A126" s="174"/>
      <c r="B126" s="173" t="s">
        <v>316</v>
      </c>
      <c r="C126" s="448" t="s">
        <v>4</v>
      </c>
      <c r="D126" s="448"/>
      <c r="E126" s="448"/>
      <c r="F126" s="175"/>
      <c r="G126" s="175"/>
      <c r="H126" s="175"/>
      <c r="I126" s="175"/>
      <c r="J126" s="176">
        <v>28.14</v>
      </c>
      <c r="K126" s="175"/>
      <c r="L126" s="176">
        <v>22.51</v>
      </c>
      <c r="M126" s="175" t="s">
        <v>476</v>
      </c>
      <c r="N126" s="177">
        <v>161</v>
      </c>
    </row>
    <row r="127" spans="1:14" x14ac:dyDescent="0.2">
      <c r="A127" s="174"/>
      <c r="B127" s="173" t="s">
        <v>323</v>
      </c>
      <c r="C127" s="448" t="s">
        <v>325</v>
      </c>
      <c r="D127" s="448"/>
      <c r="E127" s="448"/>
      <c r="F127" s="175"/>
      <c r="G127" s="175"/>
      <c r="H127" s="175"/>
      <c r="I127" s="175"/>
      <c r="J127" s="176">
        <v>1.59</v>
      </c>
      <c r="K127" s="175"/>
      <c r="L127" s="176">
        <v>1.27</v>
      </c>
      <c r="M127" s="175" t="s">
        <v>400</v>
      </c>
      <c r="N127" s="177">
        <v>41</v>
      </c>
    </row>
    <row r="128" spans="1:14" x14ac:dyDescent="0.2">
      <c r="A128" s="174"/>
      <c r="B128" s="173" t="s">
        <v>324</v>
      </c>
      <c r="C128" s="448" t="s">
        <v>354</v>
      </c>
      <c r="D128" s="448"/>
      <c r="E128" s="448"/>
      <c r="F128" s="175"/>
      <c r="G128" s="175"/>
      <c r="H128" s="175"/>
      <c r="I128" s="175"/>
      <c r="J128" s="176">
        <v>425.41</v>
      </c>
      <c r="K128" s="175"/>
      <c r="L128" s="176">
        <v>340.33</v>
      </c>
      <c r="M128" s="175" t="s">
        <v>477</v>
      </c>
      <c r="N128" s="177">
        <v>1725</v>
      </c>
    </row>
    <row r="129" spans="1:14" x14ac:dyDescent="0.2">
      <c r="A129" s="174"/>
      <c r="B129" s="173"/>
      <c r="C129" s="448" t="s">
        <v>317</v>
      </c>
      <c r="D129" s="448"/>
      <c r="E129" s="448"/>
      <c r="F129" s="175" t="s">
        <v>318</v>
      </c>
      <c r="G129" s="175" t="s">
        <v>784</v>
      </c>
      <c r="H129" s="175"/>
      <c r="I129" s="175" t="s">
        <v>1119</v>
      </c>
      <c r="J129" s="176"/>
      <c r="K129" s="175"/>
      <c r="L129" s="176"/>
      <c r="M129" s="175"/>
      <c r="N129" s="177"/>
    </row>
    <row r="130" spans="1:14" x14ac:dyDescent="0.2">
      <c r="A130" s="174"/>
      <c r="B130" s="173"/>
      <c r="C130" s="448" t="s">
        <v>326</v>
      </c>
      <c r="D130" s="448"/>
      <c r="E130" s="448"/>
      <c r="F130" s="175" t="s">
        <v>318</v>
      </c>
      <c r="G130" s="175" t="s">
        <v>1120</v>
      </c>
      <c r="H130" s="175"/>
      <c r="I130" s="175" t="s">
        <v>1121</v>
      </c>
      <c r="J130" s="176"/>
      <c r="K130" s="175"/>
      <c r="L130" s="176"/>
      <c r="M130" s="175"/>
      <c r="N130" s="177"/>
    </row>
    <row r="131" spans="1:14" x14ac:dyDescent="0.2">
      <c r="A131" s="174"/>
      <c r="B131" s="173"/>
      <c r="C131" s="453" t="s">
        <v>319</v>
      </c>
      <c r="D131" s="453"/>
      <c r="E131" s="453"/>
      <c r="F131" s="182"/>
      <c r="G131" s="182"/>
      <c r="H131" s="182"/>
      <c r="I131" s="182"/>
      <c r="J131" s="183">
        <v>924.49</v>
      </c>
      <c r="K131" s="182"/>
      <c r="L131" s="183">
        <v>739.59</v>
      </c>
      <c r="M131" s="182"/>
      <c r="N131" s="184"/>
    </row>
    <row r="132" spans="1:14" x14ac:dyDescent="0.2">
      <c r="A132" s="174"/>
      <c r="B132" s="173"/>
      <c r="C132" s="448" t="s">
        <v>320</v>
      </c>
      <c r="D132" s="448"/>
      <c r="E132" s="448"/>
      <c r="F132" s="175"/>
      <c r="G132" s="175"/>
      <c r="H132" s="175"/>
      <c r="I132" s="175"/>
      <c r="J132" s="176"/>
      <c r="K132" s="175"/>
      <c r="L132" s="176">
        <v>378.02</v>
      </c>
      <c r="M132" s="175"/>
      <c r="N132" s="177">
        <v>12074</v>
      </c>
    </row>
    <row r="133" spans="1:14" x14ac:dyDescent="0.2">
      <c r="A133" s="174"/>
      <c r="B133" s="173"/>
      <c r="C133" s="448" t="s">
        <v>615</v>
      </c>
      <c r="D133" s="448"/>
      <c r="E133" s="448"/>
      <c r="F133" s="175" t="s">
        <v>321</v>
      </c>
      <c r="G133" s="175" t="s">
        <v>429</v>
      </c>
      <c r="H133" s="175"/>
      <c r="I133" s="175" t="s">
        <v>429</v>
      </c>
      <c r="J133" s="176"/>
      <c r="K133" s="175"/>
      <c r="L133" s="176">
        <v>359.12</v>
      </c>
      <c r="M133" s="175"/>
      <c r="N133" s="177">
        <v>11470</v>
      </c>
    </row>
    <row r="134" spans="1:14" x14ac:dyDescent="0.2">
      <c r="A134" s="174"/>
      <c r="B134" s="173"/>
      <c r="C134" s="448" t="s">
        <v>616</v>
      </c>
      <c r="D134" s="448"/>
      <c r="E134" s="448"/>
      <c r="F134" s="175" t="s">
        <v>321</v>
      </c>
      <c r="G134" s="175" t="s">
        <v>617</v>
      </c>
      <c r="H134" s="175"/>
      <c r="I134" s="175" t="s">
        <v>617</v>
      </c>
      <c r="J134" s="176"/>
      <c r="K134" s="175"/>
      <c r="L134" s="176">
        <v>245.71</v>
      </c>
      <c r="M134" s="175"/>
      <c r="N134" s="177">
        <v>7848</v>
      </c>
    </row>
    <row r="135" spans="1:14" x14ac:dyDescent="0.2">
      <c r="A135" s="185"/>
      <c r="B135" s="186"/>
      <c r="C135" s="452" t="s">
        <v>322</v>
      </c>
      <c r="D135" s="452"/>
      <c r="E135" s="452"/>
      <c r="F135" s="169"/>
      <c r="G135" s="169"/>
      <c r="H135" s="169"/>
      <c r="I135" s="169"/>
      <c r="J135" s="170"/>
      <c r="K135" s="169"/>
      <c r="L135" s="170">
        <v>1344.42</v>
      </c>
      <c r="M135" s="182"/>
      <c r="N135" s="171">
        <v>33237</v>
      </c>
    </row>
    <row r="136" spans="1:14" ht="22.5" x14ac:dyDescent="0.2">
      <c r="A136" s="167" t="s">
        <v>391</v>
      </c>
      <c r="B136" s="168" t="s">
        <v>1122</v>
      </c>
      <c r="C136" s="452" t="s">
        <v>1123</v>
      </c>
      <c r="D136" s="452"/>
      <c r="E136" s="452"/>
      <c r="F136" s="169" t="s">
        <v>398</v>
      </c>
      <c r="G136" s="169"/>
      <c r="H136" s="169"/>
      <c r="I136" s="169" t="s">
        <v>388</v>
      </c>
      <c r="J136" s="170">
        <v>13.62</v>
      </c>
      <c r="K136" s="169"/>
      <c r="L136" s="170">
        <v>108.96</v>
      </c>
      <c r="M136" s="169" t="s">
        <v>477</v>
      </c>
      <c r="N136" s="171">
        <v>552</v>
      </c>
    </row>
    <row r="137" spans="1:14" x14ac:dyDescent="0.2">
      <c r="A137" s="185"/>
      <c r="B137" s="186"/>
      <c r="C137" s="140" t="s">
        <v>444</v>
      </c>
      <c r="D137" s="141"/>
      <c r="E137" s="141"/>
      <c r="F137" s="187"/>
      <c r="G137" s="187"/>
      <c r="H137" s="187"/>
      <c r="I137" s="187"/>
      <c r="J137" s="188"/>
      <c r="K137" s="187"/>
      <c r="L137" s="188"/>
      <c r="M137" s="189"/>
      <c r="N137" s="190"/>
    </row>
    <row r="138" spans="1:14" ht="22.5" x14ac:dyDescent="0.2">
      <c r="A138" s="167" t="s">
        <v>392</v>
      </c>
      <c r="B138" s="168" t="s">
        <v>1124</v>
      </c>
      <c r="C138" s="452" t="s">
        <v>1125</v>
      </c>
      <c r="D138" s="452"/>
      <c r="E138" s="452"/>
      <c r="F138" s="169" t="s">
        <v>1126</v>
      </c>
      <c r="G138" s="169"/>
      <c r="H138" s="169"/>
      <c r="I138" s="169" t="s">
        <v>315</v>
      </c>
      <c r="J138" s="170">
        <v>19.64</v>
      </c>
      <c r="K138" s="169"/>
      <c r="L138" s="170">
        <v>19.64</v>
      </c>
      <c r="M138" s="169" t="s">
        <v>477</v>
      </c>
      <c r="N138" s="171">
        <v>100</v>
      </c>
    </row>
    <row r="139" spans="1:14" x14ac:dyDescent="0.2">
      <c r="A139" s="185"/>
      <c r="B139" s="186"/>
      <c r="C139" s="140" t="s">
        <v>444</v>
      </c>
      <c r="D139" s="141"/>
      <c r="E139" s="141"/>
      <c r="F139" s="187"/>
      <c r="G139" s="187"/>
      <c r="H139" s="187"/>
      <c r="I139" s="187"/>
      <c r="J139" s="188"/>
      <c r="K139" s="187"/>
      <c r="L139" s="188"/>
      <c r="M139" s="189"/>
      <c r="N139" s="190"/>
    </row>
    <row r="140" spans="1:14" ht="22.5" x14ac:dyDescent="0.2">
      <c r="A140" s="167" t="s">
        <v>393</v>
      </c>
      <c r="B140" s="168" t="s">
        <v>1127</v>
      </c>
      <c r="C140" s="452" t="s">
        <v>1128</v>
      </c>
      <c r="D140" s="452"/>
      <c r="E140" s="452"/>
      <c r="F140" s="169" t="s">
        <v>1126</v>
      </c>
      <c r="G140" s="169"/>
      <c r="H140" s="169"/>
      <c r="I140" s="169" t="s">
        <v>453</v>
      </c>
      <c r="J140" s="170"/>
      <c r="K140" s="169"/>
      <c r="L140" s="170"/>
      <c r="M140" s="169"/>
      <c r="N140" s="171"/>
    </row>
    <row r="141" spans="1:14" x14ac:dyDescent="0.2">
      <c r="A141" s="174"/>
      <c r="B141" s="173" t="s">
        <v>315</v>
      </c>
      <c r="C141" s="448" t="s">
        <v>25</v>
      </c>
      <c r="D141" s="448"/>
      <c r="E141" s="448"/>
      <c r="F141" s="175"/>
      <c r="G141" s="175"/>
      <c r="H141" s="175"/>
      <c r="I141" s="175"/>
      <c r="J141" s="176">
        <v>81.239999999999995</v>
      </c>
      <c r="K141" s="175"/>
      <c r="L141" s="176">
        <v>32.5</v>
      </c>
      <c r="M141" s="175" t="s">
        <v>400</v>
      </c>
      <c r="N141" s="177">
        <v>1038</v>
      </c>
    </row>
    <row r="142" spans="1:14" x14ac:dyDescent="0.2">
      <c r="A142" s="174"/>
      <c r="B142" s="173" t="s">
        <v>316</v>
      </c>
      <c r="C142" s="448" t="s">
        <v>4</v>
      </c>
      <c r="D142" s="448"/>
      <c r="E142" s="448"/>
      <c r="F142" s="175"/>
      <c r="G142" s="175"/>
      <c r="H142" s="175"/>
      <c r="I142" s="175"/>
      <c r="J142" s="176">
        <v>55.76</v>
      </c>
      <c r="K142" s="175"/>
      <c r="L142" s="176">
        <v>22.3</v>
      </c>
      <c r="M142" s="175" t="s">
        <v>476</v>
      </c>
      <c r="N142" s="177">
        <v>159</v>
      </c>
    </row>
    <row r="143" spans="1:14" x14ac:dyDescent="0.2">
      <c r="A143" s="174"/>
      <c r="B143" s="173" t="s">
        <v>323</v>
      </c>
      <c r="C143" s="448" t="s">
        <v>325</v>
      </c>
      <c r="D143" s="448"/>
      <c r="E143" s="448"/>
      <c r="F143" s="175"/>
      <c r="G143" s="175"/>
      <c r="H143" s="175"/>
      <c r="I143" s="175"/>
      <c r="J143" s="176">
        <v>2.02</v>
      </c>
      <c r="K143" s="175"/>
      <c r="L143" s="176">
        <v>0.81</v>
      </c>
      <c r="M143" s="175" t="s">
        <v>400</v>
      </c>
      <c r="N143" s="177">
        <v>26</v>
      </c>
    </row>
    <row r="144" spans="1:14" x14ac:dyDescent="0.2">
      <c r="A144" s="174"/>
      <c r="B144" s="173" t="s">
        <v>324</v>
      </c>
      <c r="C144" s="448" t="s">
        <v>354</v>
      </c>
      <c r="D144" s="448"/>
      <c r="E144" s="448"/>
      <c r="F144" s="175"/>
      <c r="G144" s="175"/>
      <c r="H144" s="175"/>
      <c r="I144" s="175"/>
      <c r="J144" s="176">
        <v>31.38</v>
      </c>
      <c r="K144" s="175"/>
      <c r="L144" s="176">
        <v>12.55</v>
      </c>
      <c r="M144" s="175" t="s">
        <v>477</v>
      </c>
      <c r="N144" s="177">
        <v>64</v>
      </c>
    </row>
    <row r="145" spans="1:14" x14ac:dyDescent="0.2">
      <c r="A145" s="174"/>
      <c r="B145" s="173"/>
      <c r="C145" s="448" t="s">
        <v>317</v>
      </c>
      <c r="D145" s="448"/>
      <c r="E145" s="448"/>
      <c r="F145" s="175" t="s">
        <v>318</v>
      </c>
      <c r="G145" s="175" t="s">
        <v>1129</v>
      </c>
      <c r="H145" s="175"/>
      <c r="I145" s="175" t="s">
        <v>1130</v>
      </c>
      <c r="J145" s="176"/>
      <c r="K145" s="175"/>
      <c r="L145" s="176"/>
      <c r="M145" s="175"/>
      <c r="N145" s="177"/>
    </row>
    <row r="146" spans="1:14" x14ac:dyDescent="0.2">
      <c r="A146" s="174"/>
      <c r="B146" s="173"/>
      <c r="C146" s="448" t="s">
        <v>326</v>
      </c>
      <c r="D146" s="448"/>
      <c r="E146" s="448"/>
      <c r="F146" s="175" t="s">
        <v>318</v>
      </c>
      <c r="G146" s="175" t="s">
        <v>1089</v>
      </c>
      <c r="H146" s="175"/>
      <c r="I146" s="175" t="s">
        <v>1131</v>
      </c>
      <c r="J146" s="176"/>
      <c r="K146" s="175"/>
      <c r="L146" s="176"/>
      <c r="M146" s="175"/>
      <c r="N146" s="177"/>
    </row>
    <row r="147" spans="1:14" x14ac:dyDescent="0.2">
      <c r="A147" s="174"/>
      <c r="B147" s="173"/>
      <c r="C147" s="453" t="s">
        <v>319</v>
      </c>
      <c r="D147" s="453"/>
      <c r="E147" s="453"/>
      <c r="F147" s="182"/>
      <c r="G147" s="182"/>
      <c r="H147" s="182"/>
      <c r="I147" s="182"/>
      <c r="J147" s="183">
        <v>168.38</v>
      </c>
      <c r="K147" s="182"/>
      <c r="L147" s="183">
        <v>67.349999999999994</v>
      </c>
      <c r="M147" s="182"/>
      <c r="N147" s="184"/>
    </row>
    <row r="148" spans="1:14" x14ac:dyDescent="0.2">
      <c r="A148" s="174"/>
      <c r="B148" s="173"/>
      <c r="C148" s="448" t="s">
        <v>320</v>
      </c>
      <c r="D148" s="448"/>
      <c r="E148" s="448"/>
      <c r="F148" s="175"/>
      <c r="G148" s="175"/>
      <c r="H148" s="175"/>
      <c r="I148" s="175"/>
      <c r="J148" s="176"/>
      <c r="K148" s="175"/>
      <c r="L148" s="176">
        <v>33.31</v>
      </c>
      <c r="M148" s="175"/>
      <c r="N148" s="177">
        <v>1064</v>
      </c>
    </row>
    <row r="149" spans="1:14" x14ac:dyDescent="0.2">
      <c r="A149" s="174"/>
      <c r="B149" s="173"/>
      <c r="C149" s="448" t="s">
        <v>615</v>
      </c>
      <c r="D149" s="448"/>
      <c r="E149" s="448"/>
      <c r="F149" s="175" t="s">
        <v>321</v>
      </c>
      <c r="G149" s="175" t="s">
        <v>429</v>
      </c>
      <c r="H149" s="175"/>
      <c r="I149" s="175" t="s">
        <v>429</v>
      </c>
      <c r="J149" s="176"/>
      <c r="K149" s="175"/>
      <c r="L149" s="176">
        <v>31.64</v>
      </c>
      <c r="M149" s="175"/>
      <c r="N149" s="177">
        <v>1011</v>
      </c>
    </row>
    <row r="150" spans="1:14" x14ac:dyDescent="0.2">
      <c r="A150" s="174"/>
      <c r="B150" s="173"/>
      <c r="C150" s="448" t="s">
        <v>616</v>
      </c>
      <c r="D150" s="448"/>
      <c r="E150" s="448"/>
      <c r="F150" s="175" t="s">
        <v>321</v>
      </c>
      <c r="G150" s="175" t="s">
        <v>617</v>
      </c>
      <c r="H150" s="175"/>
      <c r="I150" s="175" t="s">
        <v>617</v>
      </c>
      <c r="J150" s="176"/>
      <c r="K150" s="175"/>
      <c r="L150" s="176">
        <v>21.65</v>
      </c>
      <c r="M150" s="175"/>
      <c r="N150" s="177">
        <v>692</v>
      </c>
    </row>
    <row r="151" spans="1:14" x14ac:dyDescent="0.2">
      <c r="A151" s="185"/>
      <c r="B151" s="186"/>
      <c r="C151" s="452" t="s">
        <v>322</v>
      </c>
      <c r="D151" s="452"/>
      <c r="E151" s="452"/>
      <c r="F151" s="169"/>
      <c r="G151" s="169"/>
      <c r="H151" s="169"/>
      <c r="I151" s="169"/>
      <c r="J151" s="170"/>
      <c r="K151" s="169"/>
      <c r="L151" s="170">
        <v>120.64</v>
      </c>
      <c r="M151" s="182"/>
      <c r="N151" s="171">
        <v>2964</v>
      </c>
    </row>
    <row r="152" spans="1:14" ht="22.5" x14ac:dyDescent="0.2">
      <c r="A152" s="167" t="s">
        <v>394</v>
      </c>
      <c r="B152" s="168" t="s">
        <v>1132</v>
      </c>
      <c r="C152" s="452" t="s">
        <v>1133</v>
      </c>
      <c r="D152" s="452"/>
      <c r="E152" s="452"/>
      <c r="F152" s="169" t="s">
        <v>386</v>
      </c>
      <c r="G152" s="169"/>
      <c r="H152" s="169"/>
      <c r="I152" s="169" t="s">
        <v>480</v>
      </c>
      <c r="J152" s="170"/>
      <c r="K152" s="169"/>
      <c r="L152" s="170"/>
      <c r="M152" s="169"/>
      <c r="N152" s="171"/>
    </row>
    <row r="153" spans="1:14" x14ac:dyDescent="0.2">
      <c r="A153" s="174"/>
      <c r="B153" s="173" t="s">
        <v>315</v>
      </c>
      <c r="C153" s="448" t="s">
        <v>25</v>
      </c>
      <c r="D153" s="448"/>
      <c r="E153" s="448"/>
      <c r="F153" s="175"/>
      <c r="G153" s="175"/>
      <c r="H153" s="175"/>
      <c r="I153" s="175"/>
      <c r="J153" s="176">
        <v>196.98</v>
      </c>
      <c r="K153" s="175"/>
      <c r="L153" s="176">
        <v>63.03</v>
      </c>
      <c r="M153" s="175" t="s">
        <v>400</v>
      </c>
      <c r="N153" s="177">
        <v>2013</v>
      </c>
    </row>
    <row r="154" spans="1:14" x14ac:dyDescent="0.2">
      <c r="A154" s="174"/>
      <c r="B154" s="173" t="s">
        <v>316</v>
      </c>
      <c r="C154" s="448" t="s">
        <v>4</v>
      </c>
      <c r="D154" s="448"/>
      <c r="E154" s="448"/>
      <c r="F154" s="175"/>
      <c r="G154" s="175"/>
      <c r="H154" s="175"/>
      <c r="I154" s="175"/>
      <c r="J154" s="176">
        <v>55.65</v>
      </c>
      <c r="K154" s="175"/>
      <c r="L154" s="176">
        <v>17.809999999999999</v>
      </c>
      <c r="M154" s="175" t="s">
        <v>476</v>
      </c>
      <c r="N154" s="177">
        <v>127</v>
      </c>
    </row>
    <row r="155" spans="1:14" x14ac:dyDescent="0.2">
      <c r="A155" s="174"/>
      <c r="B155" s="173" t="s">
        <v>323</v>
      </c>
      <c r="C155" s="448" t="s">
        <v>325</v>
      </c>
      <c r="D155" s="448"/>
      <c r="E155" s="448"/>
      <c r="F155" s="175"/>
      <c r="G155" s="175"/>
      <c r="H155" s="175"/>
      <c r="I155" s="175"/>
      <c r="J155" s="176">
        <v>1.59</v>
      </c>
      <c r="K155" s="175"/>
      <c r="L155" s="176">
        <v>0.51</v>
      </c>
      <c r="M155" s="175" t="s">
        <v>400</v>
      </c>
      <c r="N155" s="177">
        <v>16</v>
      </c>
    </row>
    <row r="156" spans="1:14" x14ac:dyDescent="0.2">
      <c r="A156" s="174"/>
      <c r="B156" s="173" t="s">
        <v>324</v>
      </c>
      <c r="C156" s="448" t="s">
        <v>354</v>
      </c>
      <c r="D156" s="448"/>
      <c r="E156" s="448"/>
      <c r="F156" s="175"/>
      <c r="G156" s="175"/>
      <c r="H156" s="175"/>
      <c r="I156" s="175"/>
      <c r="J156" s="176">
        <v>371.49</v>
      </c>
      <c r="K156" s="175"/>
      <c r="L156" s="176">
        <v>118.88</v>
      </c>
      <c r="M156" s="175" t="s">
        <v>477</v>
      </c>
      <c r="N156" s="177">
        <v>603</v>
      </c>
    </row>
    <row r="157" spans="1:14" x14ac:dyDescent="0.2">
      <c r="A157" s="174"/>
      <c r="B157" s="173"/>
      <c r="C157" s="448" t="s">
        <v>317</v>
      </c>
      <c r="D157" s="448"/>
      <c r="E157" s="448"/>
      <c r="F157" s="175" t="s">
        <v>318</v>
      </c>
      <c r="G157" s="175" t="s">
        <v>1134</v>
      </c>
      <c r="H157" s="175"/>
      <c r="I157" s="175" t="s">
        <v>1135</v>
      </c>
      <c r="J157" s="176"/>
      <c r="K157" s="175"/>
      <c r="L157" s="176"/>
      <c r="M157" s="175"/>
      <c r="N157" s="177"/>
    </row>
    <row r="158" spans="1:14" x14ac:dyDescent="0.2">
      <c r="A158" s="174"/>
      <c r="B158" s="173"/>
      <c r="C158" s="448" t="s">
        <v>326</v>
      </c>
      <c r="D158" s="448"/>
      <c r="E158" s="448"/>
      <c r="F158" s="175" t="s">
        <v>318</v>
      </c>
      <c r="G158" s="175" t="s">
        <v>1120</v>
      </c>
      <c r="H158" s="175"/>
      <c r="I158" s="175" t="s">
        <v>1136</v>
      </c>
      <c r="J158" s="176"/>
      <c r="K158" s="175"/>
      <c r="L158" s="176"/>
      <c r="M158" s="175"/>
      <c r="N158" s="177"/>
    </row>
    <row r="159" spans="1:14" x14ac:dyDescent="0.2">
      <c r="A159" s="174"/>
      <c r="B159" s="173"/>
      <c r="C159" s="453" t="s">
        <v>319</v>
      </c>
      <c r="D159" s="453"/>
      <c r="E159" s="453"/>
      <c r="F159" s="182"/>
      <c r="G159" s="182"/>
      <c r="H159" s="182"/>
      <c r="I159" s="182"/>
      <c r="J159" s="183">
        <v>624.12</v>
      </c>
      <c r="K159" s="182"/>
      <c r="L159" s="183">
        <v>199.72</v>
      </c>
      <c r="M159" s="182"/>
      <c r="N159" s="184"/>
    </row>
    <row r="160" spans="1:14" x14ac:dyDescent="0.2">
      <c r="A160" s="174"/>
      <c r="B160" s="173"/>
      <c r="C160" s="448" t="s">
        <v>320</v>
      </c>
      <c r="D160" s="448"/>
      <c r="E160" s="448"/>
      <c r="F160" s="175"/>
      <c r="G160" s="175"/>
      <c r="H160" s="175"/>
      <c r="I160" s="175"/>
      <c r="J160" s="176"/>
      <c r="K160" s="175"/>
      <c r="L160" s="176">
        <v>63.54</v>
      </c>
      <c r="M160" s="175"/>
      <c r="N160" s="177">
        <v>2029</v>
      </c>
    </row>
    <row r="161" spans="1:14" x14ac:dyDescent="0.2">
      <c r="A161" s="174"/>
      <c r="B161" s="173"/>
      <c r="C161" s="448" t="s">
        <v>615</v>
      </c>
      <c r="D161" s="448"/>
      <c r="E161" s="448"/>
      <c r="F161" s="175" t="s">
        <v>321</v>
      </c>
      <c r="G161" s="175" t="s">
        <v>429</v>
      </c>
      <c r="H161" s="175"/>
      <c r="I161" s="175" t="s">
        <v>429</v>
      </c>
      <c r="J161" s="176"/>
      <c r="K161" s="175"/>
      <c r="L161" s="176">
        <v>60.36</v>
      </c>
      <c r="M161" s="175"/>
      <c r="N161" s="177">
        <v>1928</v>
      </c>
    </row>
    <row r="162" spans="1:14" x14ac:dyDescent="0.2">
      <c r="A162" s="174"/>
      <c r="B162" s="173"/>
      <c r="C162" s="448" t="s">
        <v>616</v>
      </c>
      <c r="D162" s="448"/>
      <c r="E162" s="448"/>
      <c r="F162" s="175" t="s">
        <v>321</v>
      </c>
      <c r="G162" s="175" t="s">
        <v>617</v>
      </c>
      <c r="H162" s="175"/>
      <c r="I162" s="175" t="s">
        <v>617</v>
      </c>
      <c r="J162" s="176"/>
      <c r="K162" s="175"/>
      <c r="L162" s="176">
        <v>41.3</v>
      </c>
      <c r="M162" s="175"/>
      <c r="N162" s="177">
        <v>1319</v>
      </c>
    </row>
    <row r="163" spans="1:14" x14ac:dyDescent="0.2">
      <c r="A163" s="185"/>
      <c r="B163" s="186"/>
      <c r="C163" s="452" t="s">
        <v>322</v>
      </c>
      <c r="D163" s="452"/>
      <c r="E163" s="452"/>
      <c r="F163" s="169"/>
      <c r="G163" s="169"/>
      <c r="H163" s="169"/>
      <c r="I163" s="169"/>
      <c r="J163" s="170"/>
      <c r="K163" s="169"/>
      <c r="L163" s="170">
        <v>301.38</v>
      </c>
      <c r="M163" s="182"/>
      <c r="N163" s="171">
        <v>5990</v>
      </c>
    </row>
    <row r="164" spans="1:14" ht="22.5" x14ac:dyDescent="0.2">
      <c r="A164" s="167" t="s">
        <v>395</v>
      </c>
      <c r="B164" s="168" t="s">
        <v>1137</v>
      </c>
      <c r="C164" s="452" t="s">
        <v>1138</v>
      </c>
      <c r="D164" s="452"/>
      <c r="E164" s="452"/>
      <c r="F164" s="169" t="s">
        <v>359</v>
      </c>
      <c r="G164" s="169"/>
      <c r="H164" s="169"/>
      <c r="I164" s="169" t="s">
        <v>455</v>
      </c>
      <c r="J164" s="170">
        <v>5406</v>
      </c>
      <c r="K164" s="169" t="s">
        <v>1139</v>
      </c>
      <c r="L164" s="170">
        <v>114.61</v>
      </c>
      <c r="M164" s="169" t="s">
        <v>477</v>
      </c>
      <c r="N164" s="171">
        <v>581</v>
      </c>
    </row>
    <row r="165" spans="1:14" x14ac:dyDescent="0.2">
      <c r="A165" s="185"/>
      <c r="B165" s="186"/>
      <c r="C165" s="140" t="s">
        <v>444</v>
      </c>
      <c r="D165" s="141"/>
      <c r="E165" s="141"/>
      <c r="F165" s="187"/>
      <c r="G165" s="187"/>
      <c r="H165" s="187"/>
      <c r="I165" s="187"/>
      <c r="J165" s="188"/>
      <c r="K165" s="187"/>
      <c r="L165" s="188"/>
      <c r="M165" s="189"/>
      <c r="N165" s="190"/>
    </row>
    <row r="166" spans="1:14" x14ac:dyDescent="0.2">
      <c r="A166" s="172"/>
      <c r="B166" s="173"/>
      <c r="C166" s="448" t="s">
        <v>1140</v>
      </c>
      <c r="D166" s="448"/>
      <c r="E166" s="448"/>
      <c r="F166" s="448"/>
      <c r="G166" s="448"/>
      <c r="H166" s="448"/>
      <c r="I166" s="448"/>
      <c r="J166" s="448"/>
      <c r="K166" s="448"/>
      <c r="L166" s="448"/>
      <c r="M166" s="448"/>
      <c r="N166" s="472"/>
    </row>
    <row r="167" spans="1:14" ht="22.5" x14ac:dyDescent="0.2">
      <c r="A167" s="167" t="s">
        <v>396</v>
      </c>
      <c r="B167" s="168" t="s">
        <v>1141</v>
      </c>
      <c r="C167" s="452" t="s">
        <v>1142</v>
      </c>
      <c r="D167" s="452"/>
      <c r="E167" s="452"/>
      <c r="F167" s="169" t="s">
        <v>359</v>
      </c>
      <c r="G167" s="169"/>
      <c r="H167" s="169"/>
      <c r="I167" s="169" t="s">
        <v>1143</v>
      </c>
      <c r="J167" s="170">
        <v>5406</v>
      </c>
      <c r="K167" s="169" t="s">
        <v>1139</v>
      </c>
      <c r="L167" s="170">
        <v>137.53</v>
      </c>
      <c r="M167" s="169" t="s">
        <v>477</v>
      </c>
      <c r="N167" s="171">
        <v>697</v>
      </c>
    </row>
    <row r="168" spans="1:14" x14ac:dyDescent="0.2">
      <c r="A168" s="185"/>
      <c r="B168" s="186"/>
      <c r="C168" s="140" t="s">
        <v>444</v>
      </c>
      <c r="D168" s="141"/>
      <c r="E168" s="141"/>
      <c r="F168" s="187"/>
      <c r="G168" s="187"/>
      <c r="H168" s="187"/>
      <c r="I168" s="187"/>
      <c r="J168" s="188"/>
      <c r="K168" s="187"/>
      <c r="L168" s="188"/>
      <c r="M168" s="189"/>
      <c r="N168" s="190"/>
    </row>
    <row r="169" spans="1:14" x14ac:dyDescent="0.2">
      <c r="A169" s="172"/>
      <c r="B169" s="173"/>
      <c r="C169" s="448" t="s">
        <v>1140</v>
      </c>
      <c r="D169" s="448"/>
      <c r="E169" s="448"/>
      <c r="F169" s="448"/>
      <c r="G169" s="448"/>
      <c r="H169" s="448"/>
      <c r="I169" s="448"/>
      <c r="J169" s="448"/>
      <c r="K169" s="448"/>
      <c r="L169" s="448"/>
      <c r="M169" s="448"/>
      <c r="N169" s="472"/>
    </row>
    <row r="170" spans="1:14" ht="22.5" x14ac:dyDescent="0.2">
      <c r="A170" s="167" t="s">
        <v>397</v>
      </c>
      <c r="B170" s="168" t="s">
        <v>1144</v>
      </c>
      <c r="C170" s="452" t="s">
        <v>1145</v>
      </c>
      <c r="D170" s="452"/>
      <c r="E170" s="452"/>
      <c r="F170" s="169" t="s">
        <v>415</v>
      </c>
      <c r="G170" s="169"/>
      <c r="H170" s="169"/>
      <c r="I170" s="169" t="s">
        <v>1146</v>
      </c>
      <c r="J170" s="170"/>
      <c r="K170" s="169"/>
      <c r="L170" s="170"/>
      <c r="M170" s="169"/>
      <c r="N170" s="171"/>
    </row>
    <row r="171" spans="1:14" x14ac:dyDescent="0.2">
      <c r="A171" s="174"/>
      <c r="B171" s="173" t="s">
        <v>315</v>
      </c>
      <c r="C171" s="448" t="s">
        <v>25</v>
      </c>
      <c r="D171" s="448"/>
      <c r="E171" s="448"/>
      <c r="F171" s="175"/>
      <c r="G171" s="175"/>
      <c r="H171" s="175"/>
      <c r="I171" s="175"/>
      <c r="J171" s="176">
        <v>18.989999999999998</v>
      </c>
      <c r="K171" s="175"/>
      <c r="L171" s="176">
        <v>0.76</v>
      </c>
      <c r="M171" s="175" t="s">
        <v>400</v>
      </c>
      <c r="N171" s="177">
        <v>24</v>
      </c>
    </row>
    <row r="172" spans="1:14" x14ac:dyDescent="0.2">
      <c r="A172" s="174"/>
      <c r="B172" s="173" t="s">
        <v>324</v>
      </c>
      <c r="C172" s="448" t="s">
        <v>354</v>
      </c>
      <c r="D172" s="448"/>
      <c r="E172" s="448"/>
      <c r="F172" s="175"/>
      <c r="G172" s="175"/>
      <c r="H172" s="175"/>
      <c r="I172" s="175"/>
      <c r="J172" s="176">
        <v>0.38</v>
      </c>
      <c r="K172" s="175"/>
      <c r="L172" s="176">
        <v>0.02</v>
      </c>
      <c r="M172" s="175" t="s">
        <v>477</v>
      </c>
      <c r="N172" s="177"/>
    </row>
    <row r="173" spans="1:14" x14ac:dyDescent="0.2">
      <c r="A173" s="178"/>
      <c r="B173" s="179" t="s">
        <v>1147</v>
      </c>
      <c r="C173" s="471" t="s">
        <v>1148</v>
      </c>
      <c r="D173" s="471"/>
      <c r="E173" s="471"/>
      <c r="F173" s="180" t="s">
        <v>416</v>
      </c>
      <c r="G173" s="180" t="s">
        <v>366</v>
      </c>
      <c r="H173" s="180"/>
      <c r="I173" s="180" t="s">
        <v>1149</v>
      </c>
      <c r="J173" s="173"/>
      <c r="K173" s="175"/>
      <c r="L173" s="176"/>
      <c r="M173" s="175"/>
      <c r="N173" s="181"/>
    </row>
    <row r="174" spans="1:14" x14ac:dyDescent="0.2">
      <c r="A174" s="174"/>
      <c r="B174" s="173"/>
      <c r="C174" s="448" t="s">
        <v>317</v>
      </c>
      <c r="D174" s="448"/>
      <c r="E174" s="448"/>
      <c r="F174" s="175" t="s">
        <v>318</v>
      </c>
      <c r="G174" s="175" t="s">
        <v>479</v>
      </c>
      <c r="H174" s="175"/>
      <c r="I174" s="175" t="s">
        <v>1150</v>
      </c>
      <c r="J174" s="176"/>
      <c r="K174" s="175"/>
      <c r="L174" s="176"/>
      <c r="M174" s="175"/>
      <c r="N174" s="177"/>
    </row>
    <row r="175" spans="1:14" x14ac:dyDescent="0.2">
      <c r="A175" s="174"/>
      <c r="B175" s="173"/>
      <c r="C175" s="453" t="s">
        <v>319</v>
      </c>
      <c r="D175" s="453"/>
      <c r="E175" s="453"/>
      <c r="F175" s="182"/>
      <c r="G175" s="182"/>
      <c r="H175" s="182"/>
      <c r="I175" s="182"/>
      <c r="J175" s="183">
        <v>19.37</v>
      </c>
      <c r="K175" s="182"/>
      <c r="L175" s="183">
        <v>0.78</v>
      </c>
      <c r="M175" s="182"/>
      <c r="N175" s="184"/>
    </row>
    <row r="176" spans="1:14" x14ac:dyDescent="0.2">
      <c r="A176" s="174"/>
      <c r="B176" s="173"/>
      <c r="C176" s="448" t="s">
        <v>320</v>
      </c>
      <c r="D176" s="448"/>
      <c r="E176" s="448"/>
      <c r="F176" s="175"/>
      <c r="G176" s="175"/>
      <c r="H176" s="175"/>
      <c r="I176" s="175"/>
      <c r="J176" s="176"/>
      <c r="K176" s="175"/>
      <c r="L176" s="176">
        <v>0.76</v>
      </c>
      <c r="M176" s="175"/>
      <c r="N176" s="177">
        <v>24</v>
      </c>
    </row>
    <row r="177" spans="1:14" x14ac:dyDescent="0.2">
      <c r="A177" s="174"/>
      <c r="B177" s="173"/>
      <c r="C177" s="448" t="s">
        <v>615</v>
      </c>
      <c r="D177" s="448"/>
      <c r="E177" s="448"/>
      <c r="F177" s="175" t="s">
        <v>321</v>
      </c>
      <c r="G177" s="175" t="s">
        <v>429</v>
      </c>
      <c r="H177" s="175"/>
      <c r="I177" s="175" t="s">
        <v>429</v>
      </c>
      <c r="J177" s="176"/>
      <c r="K177" s="175"/>
      <c r="L177" s="176">
        <v>0.72</v>
      </c>
      <c r="M177" s="175"/>
      <c r="N177" s="177">
        <v>23</v>
      </c>
    </row>
    <row r="178" spans="1:14" x14ac:dyDescent="0.2">
      <c r="A178" s="174"/>
      <c r="B178" s="173"/>
      <c r="C178" s="448" t="s">
        <v>616</v>
      </c>
      <c r="D178" s="448"/>
      <c r="E178" s="448"/>
      <c r="F178" s="175" t="s">
        <v>321</v>
      </c>
      <c r="G178" s="175" t="s">
        <v>617</v>
      </c>
      <c r="H178" s="175"/>
      <c r="I178" s="175" t="s">
        <v>617</v>
      </c>
      <c r="J178" s="176"/>
      <c r="K178" s="175"/>
      <c r="L178" s="176">
        <v>0.49</v>
      </c>
      <c r="M178" s="175"/>
      <c r="N178" s="177">
        <v>16</v>
      </c>
    </row>
    <row r="179" spans="1:14" x14ac:dyDescent="0.2">
      <c r="A179" s="185"/>
      <c r="B179" s="186"/>
      <c r="C179" s="452" t="s">
        <v>322</v>
      </c>
      <c r="D179" s="452"/>
      <c r="E179" s="452"/>
      <c r="F179" s="169"/>
      <c r="G179" s="169"/>
      <c r="H179" s="169"/>
      <c r="I179" s="169"/>
      <c r="J179" s="170"/>
      <c r="K179" s="169"/>
      <c r="L179" s="170">
        <v>1.99</v>
      </c>
      <c r="M179" s="182"/>
      <c r="N179" s="171">
        <v>63</v>
      </c>
    </row>
    <row r="180" spans="1:14" ht="22.5" x14ac:dyDescent="0.2">
      <c r="A180" s="167" t="s">
        <v>420</v>
      </c>
      <c r="B180" s="168" t="s">
        <v>1151</v>
      </c>
      <c r="C180" s="452" t="s">
        <v>1152</v>
      </c>
      <c r="D180" s="452"/>
      <c r="E180" s="452"/>
      <c r="F180" s="169" t="s">
        <v>416</v>
      </c>
      <c r="G180" s="169"/>
      <c r="H180" s="169"/>
      <c r="I180" s="169" t="s">
        <v>1153</v>
      </c>
      <c r="J180" s="170">
        <v>7942.36</v>
      </c>
      <c r="K180" s="169"/>
      <c r="L180" s="170">
        <v>635.39</v>
      </c>
      <c r="M180" s="169" t="s">
        <v>477</v>
      </c>
      <c r="N180" s="171">
        <v>3221</v>
      </c>
    </row>
    <row r="181" spans="1:14" x14ac:dyDescent="0.2">
      <c r="A181" s="185"/>
      <c r="B181" s="186"/>
      <c r="C181" s="140" t="s">
        <v>1154</v>
      </c>
      <c r="D181" s="141"/>
      <c r="E181" s="141"/>
      <c r="F181" s="187"/>
      <c r="G181" s="187"/>
      <c r="H181" s="187"/>
      <c r="I181" s="187"/>
      <c r="J181" s="188"/>
      <c r="K181" s="187"/>
      <c r="L181" s="188"/>
      <c r="M181" s="189"/>
      <c r="N181" s="190"/>
    </row>
    <row r="182" spans="1:14" x14ac:dyDescent="0.2">
      <c r="A182" s="187"/>
      <c r="B182" s="186"/>
      <c r="C182" s="186"/>
      <c r="D182" s="186"/>
      <c r="E182" s="186"/>
      <c r="F182" s="187"/>
      <c r="G182" s="187"/>
      <c r="H182" s="187"/>
      <c r="I182" s="187"/>
      <c r="J182" s="191"/>
      <c r="K182" s="187"/>
      <c r="L182" s="191"/>
      <c r="M182" s="175"/>
      <c r="N182" s="191"/>
    </row>
    <row r="183" spans="1:14" x14ac:dyDescent="0.2">
      <c r="A183" s="192"/>
      <c r="B183" s="193"/>
      <c r="C183" s="452" t="s">
        <v>1155</v>
      </c>
      <c r="D183" s="452"/>
      <c r="E183" s="452"/>
      <c r="F183" s="452"/>
      <c r="G183" s="452"/>
      <c r="H183" s="452"/>
      <c r="I183" s="452"/>
      <c r="J183" s="452"/>
      <c r="K183" s="452"/>
      <c r="L183" s="194">
        <v>26531.06</v>
      </c>
      <c r="M183" s="195"/>
      <c r="N183" s="196">
        <v>234510</v>
      </c>
    </row>
    <row r="184" spans="1:14" x14ac:dyDescent="0.2">
      <c r="A184" s="460" t="s">
        <v>1156</v>
      </c>
      <c r="B184" s="461"/>
      <c r="C184" s="461"/>
      <c r="D184" s="461"/>
      <c r="E184" s="461"/>
      <c r="F184" s="461"/>
      <c r="G184" s="461"/>
      <c r="H184" s="461"/>
      <c r="I184" s="461"/>
      <c r="J184" s="461"/>
      <c r="K184" s="461"/>
      <c r="L184" s="461"/>
      <c r="M184" s="461"/>
      <c r="N184" s="462"/>
    </row>
    <row r="185" spans="1:14" x14ac:dyDescent="0.2">
      <c r="A185" s="468" t="s">
        <v>1157</v>
      </c>
      <c r="B185" s="469"/>
      <c r="C185" s="469"/>
      <c r="D185" s="469"/>
      <c r="E185" s="469"/>
      <c r="F185" s="469"/>
      <c r="G185" s="469"/>
      <c r="H185" s="469"/>
      <c r="I185" s="469"/>
      <c r="J185" s="469"/>
      <c r="K185" s="469"/>
      <c r="L185" s="469"/>
      <c r="M185" s="469"/>
      <c r="N185" s="470"/>
    </row>
    <row r="186" spans="1:14" ht="22.5" x14ac:dyDescent="0.2">
      <c r="A186" s="167" t="s">
        <v>488</v>
      </c>
      <c r="B186" s="168" t="s">
        <v>471</v>
      </c>
      <c r="C186" s="452" t="s">
        <v>472</v>
      </c>
      <c r="D186" s="452"/>
      <c r="E186" s="452"/>
      <c r="F186" s="169" t="s">
        <v>473</v>
      </c>
      <c r="G186" s="169"/>
      <c r="H186" s="169"/>
      <c r="I186" s="169" t="s">
        <v>316</v>
      </c>
      <c r="J186" s="170"/>
      <c r="K186" s="169"/>
      <c r="L186" s="170"/>
      <c r="M186" s="169"/>
      <c r="N186" s="171"/>
    </row>
    <row r="187" spans="1:14" ht="56.25" x14ac:dyDescent="0.2">
      <c r="A187" s="172"/>
      <c r="B187" s="173" t="s">
        <v>1158</v>
      </c>
      <c r="C187" s="448" t="s">
        <v>1159</v>
      </c>
      <c r="D187" s="448"/>
      <c r="E187" s="448"/>
      <c r="F187" s="448"/>
      <c r="G187" s="448"/>
      <c r="H187" s="448"/>
      <c r="I187" s="448"/>
      <c r="J187" s="448"/>
      <c r="K187" s="448"/>
      <c r="L187" s="448"/>
      <c r="M187" s="448"/>
      <c r="N187" s="472"/>
    </row>
    <row r="188" spans="1:14" x14ac:dyDescent="0.2">
      <c r="A188" s="174"/>
      <c r="B188" s="173" t="s">
        <v>315</v>
      </c>
      <c r="C188" s="448" t="s">
        <v>25</v>
      </c>
      <c r="D188" s="448"/>
      <c r="E188" s="448"/>
      <c r="F188" s="175"/>
      <c r="G188" s="175"/>
      <c r="H188" s="175"/>
      <c r="I188" s="175"/>
      <c r="J188" s="176">
        <v>16.27</v>
      </c>
      <c r="K188" s="175" t="s">
        <v>535</v>
      </c>
      <c r="L188" s="176">
        <v>39.049999999999997</v>
      </c>
      <c r="M188" s="175"/>
      <c r="N188" s="177">
        <v>39</v>
      </c>
    </row>
    <row r="189" spans="1:14" x14ac:dyDescent="0.2">
      <c r="A189" s="174"/>
      <c r="B189" s="173"/>
      <c r="C189" s="448" t="s">
        <v>317</v>
      </c>
      <c r="D189" s="448"/>
      <c r="E189" s="448"/>
      <c r="F189" s="175" t="s">
        <v>318</v>
      </c>
      <c r="G189" s="175" t="s">
        <v>474</v>
      </c>
      <c r="H189" s="175" t="s">
        <v>535</v>
      </c>
      <c r="I189" s="175" t="s">
        <v>1160</v>
      </c>
      <c r="J189" s="176"/>
      <c r="K189" s="175"/>
      <c r="L189" s="176"/>
      <c r="M189" s="175"/>
      <c r="N189" s="177"/>
    </row>
    <row r="190" spans="1:14" x14ac:dyDescent="0.2">
      <c r="A190" s="174"/>
      <c r="B190" s="173"/>
      <c r="C190" s="453" t="s">
        <v>319</v>
      </c>
      <c r="D190" s="453"/>
      <c r="E190" s="453"/>
      <c r="F190" s="182"/>
      <c r="G190" s="182"/>
      <c r="H190" s="182"/>
      <c r="I190" s="182"/>
      <c r="J190" s="183">
        <v>16.27</v>
      </c>
      <c r="K190" s="182"/>
      <c r="L190" s="183">
        <v>39.049999999999997</v>
      </c>
      <c r="M190" s="182"/>
      <c r="N190" s="184"/>
    </row>
    <row r="191" spans="1:14" x14ac:dyDescent="0.2">
      <c r="A191" s="174"/>
      <c r="B191" s="173"/>
      <c r="C191" s="448" t="s">
        <v>320</v>
      </c>
      <c r="D191" s="448"/>
      <c r="E191" s="448"/>
      <c r="F191" s="175"/>
      <c r="G191" s="175"/>
      <c r="H191" s="175"/>
      <c r="I191" s="175"/>
      <c r="J191" s="176"/>
      <c r="K191" s="175"/>
      <c r="L191" s="176">
        <v>39.049999999999997</v>
      </c>
      <c r="M191" s="175"/>
      <c r="N191" s="177">
        <v>39</v>
      </c>
    </row>
    <row r="192" spans="1:14" x14ac:dyDescent="0.2">
      <c r="A192" s="174"/>
      <c r="B192" s="173"/>
      <c r="C192" s="448" t="s">
        <v>364</v>
      </c>
      <c r="D192" s="448"/>
      <c r="E192" s="448"/>
      <c r="F192" s="175" t="s">
        <v>321</v>
      </c>
      <c r="G192" s="175" t="s">
        <v>617</v>
      </c>
      <c r="H192" s="175"/>
      <c r="I192" s="175" t="s">
        <v>617</v>
      </c>
      <c r="J192" s="176"/>
      <c r="K192" s="175"/>
      <c r="L192" s="176">
        <v>25.38</v>
      </c>
      <c r="M192" s="175"/>
      <c r="N192" s="177">
        <v>25</v>
      </c>
    </row>
    <row r="193" spans="1:14" x14ac:dyDescent="0.2">
      <c r="A193" s="174"/>
      <c r="B193" s="173"/>
      <c r="C193" s="448" t="s">
        <v>365</v>
      </c>
      <c r="D193" s="448"/>
      <c r="E193" s="448"/>
      <c r="F193" s="175" t="s">
        <v>321</v>
      </c>
      <c r="G193" s="175" t="s">
        <v>385</v>
      </c>
      <c r="H193" s="175"/>
      <c r="I193" s="175" t="s">
        <v>385</v>
      </c>
      <c r="J193" s="176"/>
      <c r="K193" s="175"/>
      <c r="L193" s="176">
        <v>15.62</v>
      </c>
      <c r="M193" s="175"/>
      <c r="N193" s="177">
        <v>16</v>
      </c>
    </row>
    <row r="194" spans="1:14" x14ac:dyDescent="0.2">
      <c r="A194" s="185"/>
      <c r="B194" s="186"/>
      <c r="C194" s="452" t="s">
        <v>322</v>
      </c>
      <c r="D194" s="452"/>
      <c r="E194" s="452"/>
      <c r="F194" s="169"/>
      <c r="G194" s="169"/>
      <c r="H194" s="169"/>
      <c r="I194" s="169"/>
      <c r="J194" s="170"/>
      <c r="K194" s="169"/>
      <c r="L194" s="170">
        <v>80.05</v>
      </c>
      <c r="M194" s="182"/>
      <c r="N194" s="171">
        <v>80</v>
      </c>
    </row>
    <row r="195" spans="1:14" ht="22.5" x14ac:dyDescent="0.2">
      <c r="A195" s="167" t="s">
        <v>489</v>
      </c>
      <c r="B195" s="168" t="s">
        <v>1161</v>
      </c>
      <c r="C195" s="452" t="s">
        <v>1162</v>
      </c>
      <c r="D195" s="452"/>
      <c r="E195" s="452"/>
      <c r="F195" s="169" t="s">
        <v>1163</v>
      </c>
      <c r="G195" s="169"/>
      <c r="H195" s="169"/>
      <c r="I195" s="169" t="s">
        <v>323</v>
      </c>
      <c r="J195" s="170"/>
      <c r="K195" s="169"/>
      <c r="L195" s="170"/>
      <c r="M195" s="169"/>
      <c r="N195" s="171"/>
    </row>
    <row r="196" spans="1:14" ht="56.25" x14ac:dyDescent="0.2">
      <c r="A196" s="172"/>
      <c r="B196" s="173" t="s">
        <v>1164</v>
      </c>
      <c r="C196" s="448" t="s">
        <v>1165</v>
      </c>
      <c r="D196" s="448"/>
      <c r="E196" s="448"/>
      <c r="F196" s="448"/>
      <c r="G196" s="448"/>
      <c r="H196" s="448"/>
      <c r="I196" s="448"/>
      <c r="J196" s="448"/>
      <c r="K196" s="448"/>
      <c r="L196" s="448"/>
      <c r="M196" s="448"/>
      <c r="N196" s="472"/>
    </row>
    <row r="197" spans="1:14" x14ac:dyDescent="0.2">
      <c r="A197" s="174"/>
      <c r="B197" s="173" t="s">
        <v>315</v>
      </c>
      <c r="C197" s="448" t="s">
        <v>25</v>
      </c>
      <c r="D197" s="448"/>
      <c r="E197" s="448"/>
      <c r="F197" s="175"/>
      <c r="G197" s="175"/>
      <c r="H197" s="175"/>
      <c r="I197" s="175"/>
      <c r="J197" s="176">
        <v>87.03</v>
      </c>
      <c r="K197" s="175" t="s">
        <v>1166</v>
      </c>
      <c r="L197" s="176">
        <v>339.42</v>
      </c>
      <c r="M197" s="175"/>
      <c r="N197" s="177">
        <v>339</v>
      </c>
    </row>
    <row r="198" spans="1:14" x14ac:dyDescent="0.2">
      <c r="A198" s="174"/>
      <c r="B198" s="173"/>
      <c r="C198" s="448" t="s">
        <v>317</v>
      </c>
      <c r="D198" s="448"/>
      <c r="E198" s="448"/>
      <c r="F198" s="175" t="s">
        <v>318</v>
      </c>
      <c r="G198" s="175" t="s">
        <v>451</v>
      </c>
      <c r="H198" s="175" t="s">
        <v>1166</v>
      </c>
      <c r="I198" s="175" t="s">
        <v>1167</v>
      </c>
      <c r="J198" s="176"/>
      <c r="K198" s="175"/>
      <c r="L198" s="176"/>
      <c r="M198" s="175"/>
      <c r="N198" s="177"/>
    </row>
    <row r="199" spans="1:14" x14ac:dyDescent="0.2">
      <c r="A199" s="174"/>
      <c r="B199" s="173"/>
      <c r="C199" s="453" t="s">
        <v>319</v>
      </c>
      <c r="D199" s="453"/>
      <c r="E199" s="453"/>
      <c r="F199" s="182"/>
      <c r="G199" s="182"/>
      <c r="H199" s="182"/>
      <c r="I199" s="182"/>
      <c r="J199" s="183">
        <v>87.03</v>
      </c>
      <c r="K199" s="182"/>
      <c r="L199" s="183">
        <v>339.42</v>
      </c>
      <c r="M199" s="182"/>
      <c r="N199" s="184"/>
    </row>
    <row r="200" spans="1:14" x14ac:dyDescent="0.2">
      <c r="A200" s="174"/>
      <c r="B200" s="173"/>
      <c r="C200" s="448" t="s">
        <v>320</v>
      </c>
      <c r="D200" s="448"/>
      <c r="E200" s="448"/>
      <c r="F200" s="175"/>
      <c r="G200" s="175"/>
      <c r="H200" s="175"/>
      <c r="I200" s="175"/>
      <c r="J200" s="176"/>
      <c r="K200" s="175"/>
      <c r="L200" s="176">
        <v>339.42</v>
      </c>
      <c r="M200" s="175"/>
      <c r="N200" s="177">
        <v>339</v>
      </c>
    </row>
    <row r="201" spans="1:14" x14ac:dyDescent="0.2">
      <c r="A201" s="174"/>
      <c r="B201" s="173"/>
      <c r="C201" s="448" t="s">
        <v>364</v>
      </c>
      <c r="D201" s="448"/>
      <c r="E201" s="448"/>
      <c r="F201" s="175" t="s">
        <v>321</v>
      </c>
      <c r="G201" s="175" t="s">
        <v>617</v>
      </c>
      <c r="H201" s="175"/>
      <c r="I201" s="175" t="s">
        <v>617</v>
      </c>
      <c r="J201" s="176"/>
      <c r="K201" s="175"/>
      <c r="L201" s="176">
        <v>220.62</v>
      </c>
      <c r="M201" s="175"/>
      <c r="N201" s="177">
        <v>220</v>
      </c>
    </row>
    <row r="202" spans="1:14" x14ac:dyDescent="0.2">
      <c r="A202" s="174"/>
      <c r="B202" s="173"/>
      <c r="C202" s="448" t="s">
        <v>365</v>
      </c>
      <c r="D202" s="448"/>
      <c r="E202" s="448"/>
      <c r="F202" s="175" t="s">
        <v>321</v>
      </c>
      <c r="G202" s="175" t="s">
        <v>385</v>
      </c>
      <c r="H202" s="175"/>
      <c r="I202" s="175" t="s">
        <v>385</v>
      </c>
      <c r="J202" s="176"/>
      <c r="K202" s="175"/>
      <c r="L202" s="176">
        <v>135.77000000000001</v>
      </c>
      <c r="M202" s="175"/>
      <c r="N202" s="177">
        <v>136</v>
      </c>
    </row>
    <row r="203" spans="1:14" x14ac:dyDescent="0.2">
      <c r="A203" s="185"/>
      <c r="B203" s="186"/>
      <c r="C203" s="452" t="s">
        <v>322</v>
      </c>
      <c r="D203" s="452"/>
      <c r="E203" s="452"/>
      <c r="F203" s="169"/>
      <c r="G203" s="169"/>
      <c r="H203" s="169"/>
      <c r="I203" s="169"/>
      <c r="J203" s="170"/>
      <c r="K203" s="169"/>
      <c r="L203" s="170">
        <v>695.81</v>
      </c>
      <c r="M203" s="182"/>
      <c r="N203" s="171">
        <v>695</v>
      </c>
    </row>
    <row r="204" spans="1:14" x14ac:dyDescent="0.2">
      <c r="A204" s="187"/>
      <c r="B204" s="186"/>
      <c r="C204" s="186"/>
      <c r="D204" s="186"/>
      <c r="E204" s="186"/>
      <c r="F204" s="187"/>
      <c r="G204" s="187"/>
      <c r="H204" s="187"/>
      <c r="I204" s="187"/>
      <c r="J204" s="191"/>
      <c r="K204" s="187"/>
      <c r="L204" s="191"/>
      <c r="M204" s="175"/>
      <c r="N204" s="191"/>
    </row>
    <row r="205" spans="1:14" x14ac:dyDescent="0.2">
      <c r="A205" s="192"/>
      <c r="B205" s="193"/>
      <c r="C205" s="452" t="s">
        <v>1168</v>
      </c>
      <c r="D205" s="452"/>
      <c r="E205" s="452"/>
      <c r="F205" s="452"/>
      <c r="G205" s="452"/>
      <c r="H205" s="452"/>
      <c r="I205" s="452"/>
      <c r="J205" s="452"/>
      <c r="K205" s="452"/>
      <c r="L205" s="194">
        <v>775.86</v>
      </c>
      <c r="M205" s="195"/>
      <c r="N205" s="196">
        <v>775</v>
      </c>
    </row>
    <row r="206" spans="1:14" x14ac:dyDescent="0.2">
      <c r="A206" s="460" t="s">
        <v>433</v>
      </c>
      <c r="B206" s="461"/>
      <c r="C206" s="461"/>
      <c r="D206" s="461"/>
      <c r="E206" s="461"/>
      <c r="F206" s="461"/>
      <c r="G206" s="461"/>
      <c r="H206" s="461"/>
      <c r="I206" s="461"/>
      <c r="J206" s="461"/>
      <c r="K206" s="461"/>
      <c r="L206" s="461"/>
      <c r="M206" s="461"/>
      <c r="N206" s="462"/>
    </row>
    <row r="207" spans="1:14" x14ac:dyDescent="0.2">
      <c r="A207" s="468" t="s">
        <v>1157</v>
      </c>
      <c r="B207" s="469"/>
      <c r="C207" s="469"/>
      <c r="D207" s="469"/>
      <c r="E207" s="469"/>
      <c r="F207" s="469"/>
      <c r="G207" s="469"/>
      <c r="H207" s="469"/>
      <c r="I207" s="469"/>
      <c r="J207" s="469"/>
      <c r="K207" s="469"/>
      <c r="L207" s="469"/>
      <c r="M207" s="469"/>
      <c r="N207" s="470"/>
    </row>
    <row r="208" spans="1:14" x14ac:dyDescent="0.2">
      <c r="A208" s="167" t="s">
        <v>490</v>
      </c>
      <c r="B208" s="168" t="s">
        <v>1169</v>
      </c>
      <c r="C208" s="452" t="s">
        <v>1170</v>
      </c>
      <c r="D208" s="452"/>
      <c r="E208" s="452"/>
      <c r="F208" s="169" t="s">
        <v>357</v>
      </c>
      <c r="G208" s="169"/>
      <c r="H208" s="169"/>
      <c r="I208" s="169" t="s">
        <v>499</v>
      </c>
      <c r="J208" s="170">
        <v>0.86</v>
      </c>
      <c r="K208" s="169"/>
      <c r="L208" s="170">
        <v>27.52</v>
      </c>
      <c r="M208" s="169" t="s">
        <v>477</v>
      </c>
      <c r="N208" s="171">
        <v>140</v>
      </c>
    </row>
    <row r="209" spans="1:14" x14ac:dyDescent="0.2">
      <c r="A209" s="185"/>
      <c r="B209" s="186"/>
      <c r="C209" s="140" t="s">
        <v>444</v>
      </c>
      <c r="D209" s="141"/>
      <c r="E209" s="141"/>
      <c r="F209" s="187"/>
      <c r="G209" s="187"/>
      <c r="H209" s="187"/>
      <c r="I209" s="187"/>
      <c r="J209" s="188"/>
      <c r="K209" s="187"/>
      <c r="L209" s="188"/>
      <c r="M209" s="189"/>
      <c r="N209" s="190"/>
    </row>
    <row r="210" spans="1:14" x14ac:dyDescent="0.2">
      <c r="A210" s="178"/>
      <c r="B210" s="142"/>
      <c r="C210" s="448" t="s">
        <v>1171</v>
      </c>
      <c r="D210" s="448"/>
      <c r="E210" s="448"/>
      <c r="F210" s="448"/>
      <c r="G210" s="448"/>
      <c r="H210" s="448"/>
      <c r="I210" s="448"/>
      <c r="J210" s="448"/>
      <c r="K210" s="448"/>
      <c r="L210" s="448"/>
      <c r="M210" s="448"/>
      <c r="N210" s="472"/>
    </row>
    <row r="211" spans="1:14" x14ac:dyDescent="0.2">
      <c r="A211" s="167" t="s">
        <v>491</v>
      </c>
      <c r="B211" s="168" t="s">
        <v>1169</v>
      </c>
      <c r="C211" s="452" t="s">
        <v>1172</v>
      </c>
      <c r="D211" s="452"/>
      <c r="E211" s="452"/>
      <c r="F211" s="169" t="s">
        <v>357</v>
      </c>
      <c r="G211" s="169"/>
      <c r="H211" s="169"/>
      <c r="I211" s="169" t="s">
        <v>499</v>
      </c>
      <c r="J211" s="170">
        <v>0.13</v>
      </c>
      <c r="K211" s="169"/>
      <c r="L211" s="170">
        <v>4.16</v>
      </c>
      <c r="M211" s="169" t="s">
        <v>477</v>
      </c>
      <c r="N211" s="171">
        <v>21</v>
      </c>
    </row>
    <row r="212" spans="1:14" x14ac:dyDescent="0.2">
      <c r="A212" s="185"/>
      <c r="B212" s="186"/>
      <c r="C212" s="140" t="s">
        <v>444</v>
      </c>
      <c r="D212" s="141"/>
      <c r="E212" s="141"/>
      <c r="F212" s="187"/>
      <c r="G212" s="187"/>
      <c r="H212" s="187"/>
      <c r="I212" s="187"/>
      <c r="J212" s="188"/>
      <c r="K212" s="187"/>
      <c r="L212" s="188"/>
      <c r="M212" s="189"/>
      <c r="N212" s="190"/>
    </row>
    <row r="213" spans="1:14" x14ac:dyDescent="0.2">
      <c r="A213" s="178"/>
      <c r="B213" s="142"/>
      <c r="C213" s="448" t="s">
        <v>1173</v>
      </c>
      <c r="D213" s="448"/>
      <c r="E213" s="448"/>
      <c r="F213" s="448"/>
      <c r="G213" s="448"/>
      <c r="H213" s="448"/>
      <c r="I213" s="448"/>
      <c r="J213" s="448"/>
      <c r="K213" s="448"/>
      <c r="L213" s="448"/>
      <c r="M213" s="448"/>
      <c r="N213" s="472"/>
    </row>
    <row r="214" spans="1:14" x14ac:dyDescent="0.2">
      <c r="A214" s="167" t="s">
        <v>492</v>
      </c>
      <c r="B214" s="168" t="s">
        <v>1169</v>
      </c>
      <c r="C214" s="452" t="s">
        <v>1174</v>
      </c>
      <c r="D214" s="452"/>
      <c r="E214" s="452"/>
      <c r="F214" s="169" t="s">
        <v>357</v>
      </c>
      <c r="G214" s="169"/>
      <c r="H214" s="169"/>
      <c r="I214" s="169" t="s">
        <v>499</v>
      </c>
      <c r="J214" s="170">
        <v>0.48</v>
      </c>
      <c r="K214" s="169"/>
      <c r="L214" s="170">
        <v>15.36</v>
      </c>
      <c r="M214" s="169" t="s">
        <v>477</v>
      </c>
      <c r="N214" s="171">
        <v>78</v>
      </c>
    </row>
    <row r="215" spans="1:14" x14ac:dyDescent="0.2">
      <c r="A215" s="185"/>
      <c r="B215" s="186"/>
      <c r="C215" s="140" t="s">
        <v>444</v>
      </c>
      <c r="D215" s="141"/>
      <c r="E215" s="141"/>
      <c r="F215" s="187"/>
      <c r="G215" s="187"/>
      <c r="H215" s="187"/>
      <c r="I215" s="187"/>
      <c r="J215" s="188"/>
      <c r="K215" s="187"/>
      <c r="L215" s="188"/>
      <c r="M215" s="189"/>
      <c r="N215" s="190"/>
    </row>
    <row r="216" spans="1:14" x14ac:dyDescent="0.2">
      <c r="A216" s="178"/>
      <c r="B216" s="142"/>
      <c r="C216" s="448" t="s">
        <v>1175</v>
      </c>
      <c r="D216" s="448"/>
      <c r="E216" s="448"/>
      <c r="F216" s="448"/>
      <c r="G216" s="448"/>
      <c r="H216" s="448"/>
      <c r="I216" s="448"/>
      <c r="J216" s="448"/>
      <c r="K216" s="448"/>
      <c r="L216" s="448"/>
      <c r="M216" s="448"/>
      <c r="N216" s="472"/>
    </row>
    <row r="217" spans="1:14" x14ac:dyDescent="0.2">
      <c r="A217" s="167" t="s">
        <v>493</v>
      </c>
      <c r="B217" s="168" t="s">
        <v>1169</v>
      </c>
      <c r="C217" s="452" t="s">
        <v>1176</v>
      </c>
      <c r="D217" s="452"/>
      <c r="E217" s="452"/>
      <c r="F217" s="169" t="s">
        <v>357</v>
      </c>
      <c r="G217" s="169"/>
      <c r="H217" s="169"/>
      <c r="I217" s="169" t="s">
        <v>324</v>
      </c>
      <c r="J217" s="170">
        <v>93.08</v>
      </c>
      <c r="K217" s="169"/>
      <c r="L217" s="170">
        <v>372.32</v>
      </c>
      <c r="M217" s="169" t="s">
        <v>477</v>
      </c>
      <c r="N217" s="171">
        <v>1888</v>
      </c>
    </row>
    <row r="218" spans="1:14" x14ac:dyDescent="0.2">
      <c r="A218" s="185"/>
      <c r="B218" s="186"/>
      <c r="C218" s="140" t="s">
        <v>444</v>
      </c>
      <c r="D218" s="141"/>
      <c r="E218" s="141"/>
      <c r="F218" s="187"/>
      <c r="G218" s="187"/>
      <c r="H218" s="187"/>
      <c r="I218" s="187"/>
      <c r="J218" s="188"/>
      <c r="K218" s="187"/>
      <c r="L218" s="188"/>
      <c r="M218" s="189"/>
      <c r="N218" s="190"/>
    </row>
    <row r="219" spans="1:14" x14ac:dyDescent="0.2">
      <c r="A219" s="178"/>
      <c r="B219" s="142"/>
      <c r="C219" s="448" t="s">
        <v>1177</v>
      </c>
      <c r="D219" s="448"/>
      <c r="E219" s="448"/>
      <c r="F219" s="448"/>
      <c r="G219" s="448"/>
      <c r="H219" s="448"/>
      <c r="I219" s="448"/>
      <c r="J219" s="448"/>
      <c r="K219" s="448"/>
      <c r="L219" s="448"/>
      <c r="M219" s="448"/>
      <c r="N219" s="472"/>
    </row>
    <row r="220" spans="1:14" x14ac:dyDescent="0.2">
      <c r="A220" s="167" t="s">
        <v>494</v>
      </c>
      <c r="B220" s="168" t="s">
        <v>1169</v>
      </c>
      <c r="C220" s="452" t="s">
        <v>1178</v>
      </c>
      <c r="D220" s="452"/>
      <c r="E220" s="452"/>
      <c r="F220" s="169" t="s">
        <v>357</v>
      </c>
      <c r="G220" s="169"/>
      <c r="H220" s="169"/>
      <c r="I220" s="169" t="s">
        <v>324</v>
      </c>
      <c r="J220" s="170">
        <v>7.3</v>
      </c>
      <c r="K220" s="169"/>
      <c r="L220" s="170">
        <v>29.2</v>
      </c>
      <c r="M220" s="169" t="s">
        <v>477</v>
      </c>
      <c r="N220" s="171">
        <v>148</v>
      </c>
    </row>
    <row r="221" spans="1:14" x14ac:dyDescent="0.2">
      <c r="A221" s="185"/>
      <c r="B221" s="186"/>
      <c r="C221" s="140" t="s">
        <v>444</v>
      </c>
      <c r="D221" s="141"/>
      <c r="E221" s="141"/>
      <c r="F221" s="187"/>
      <c r="G221" s="187"/>
      <c r="H221" s="187"/>
      <c r="I221" s="187"/>
      <c r="J221" s="188"/>
      <c r="K221" s="187"/>
      <c r="L221" s="188"/>
      <c r="M221" s="189"/>
      <c r="N221" s="190"/>
    </row>
    <row r="222" spans="1:14" x14ac:dyDescent="0.2">
      <c r="A222" s="178"/>
      <c r="B222" s="142"/>
      <c r="C222" s="448" t="s">
        <v>1179</v>
      </c>
      <c r="D222" s="448"/>
      <c r="E222" s="448"/>
      <c r="F222" s="448"/>
      <c r="G222" s="448"/>
      <c r="H222" s="448"/>
      <c r="I222" s="448"/>
      <c r="J222" s="448"/>
      <c r="K222" s="448"/>
      <c r="L222" s="448"/>
      <c r="M222" s="448"/>
      <c r="N222" s="472"/>
    </row>
    <row r="223" spans="1:14" x14ac:dyDescent="0.2">
      <c r="A223" s="167" t="s">
        <v>495</v>
      </c>
      <c r="B223" s="168" t="s">
        <v>1169</v>
      </c>
      <c r="C223" s="452" t="s">
        <v>1180</v>
      </c>
      <c r="D223" s="452"/>
      <c r="E223" s="452"/>
      <c r="F223" s="169" t="s">
        <v>357</v>
      </c>
      <c r="G223" s="169"/>
      <c r="H223" s="169"/>
      <c r="I223" s="169" t="s">
        <v>316</v>
      </c>
      <c r="J223" s="170">
        <v>44.44</v>
      </c>
      <c r="K223" s="169"/>
      <c r="L223" s="170">
        <v>88.88</v>
      </c>
      <c r="M223" s="169" t="s">
        <v>477</v>
      </c>
      <c r="N223" s="171">
        <v>451</v>
      </c>
    </row>
    <row r="224" spans="1:14" x14ac:dyDescent="0.2">
      <c r="A224" s="185"/>
      <c r="B224" s="186"/>
      <c r="C224" s="140" t="s">
        <v>444</v>
      </c>
      <c r="D224" s="141"/>
      <c r="E224" s="141"/>
      <c r="F224" s="187"/>
      <c r="G224" s="187"/>
      <c r="H224" s="187"/>
      <c r="I224" s="187"/>
      <c r="J224" s="188"/>
      <c r="K224" s="187"/>
      <c r="L224" s="188"/>
      <c r="M224" s="189"/>
      <c r="N224" s="190"/>
    </row>
    <row r="225" spans="1:14" x14ac:dyDescent="0.2">
      <c r="A225" s="178"/>
      <c r="B225" s="142"/>
      <c r="C225" s="448" t="s">
        <v>1181</v>
      </c>
      <c r="D225" s="448"/>
      <c r="E225" s="448"/>
      <c r="F225" s="448"/>
      <c r="G225" s="448"/>
      <c r="H225" s="448"/>
      <c r="I225" s="448"/>
      <c r="J225" s="448"/>
      <c r="K225" s="448"/>
      <c r="L225" s="448"/>
      <c r="M225" s="448"/>
      <c r="N225" s="472"/>
    </row>
    <row r="226" spans="1:14" x14ac:dyDescent="0.2">
      <c r="A226" s="167" t="s">
        <v>421</v>
      </c>
      <c r="B226" s="168" t="s">
        <v>1169</v>
      </c>
      <c r="C226" s="452" t="s">
        <v>1182</v>
      </c>
      <c r="D226" s="452"/>
      <c r="E226" s="452"/>
      <c r="F226" s="169" t="s">
        <v>357</v>
      </c>
      <c r="G226" s="169"/>
      <c r="H226" s="169"/>
      <c r="I226" s="169" t="s">
        <v>316</v>
      </c>
      <c r="J226" s="170">
        <v>132.18</v>
      </c>
      <c r="K226" s="169"/>
      <c r="L226" s="170">
        <v>264.36</v>
      </c>
      <c r="M226" s="169" t="s">
        <v>477</v>
      </c>
      <c r="N226" s="171">
        <v>1340</v>
      </c>
    </row>
    <row r="227" spans="1:14" x14ac:dyDescent="0.2">
      <c r="A227" s="185"/>
      <c r="B227" s="186"/>
      <c r="C227" s="140" t="s">
        <v>444</v>
      </c>
      <c r="D227" s="141"/>
      <c r="E227" s="141"/>
      <c r="F227" s="187"/>
      <c r="G227" s="187"/>
      <c r="H227" s="187"/>
      <c r="I227" s="187"/>
      <c r="J227" s="188"/>
      <c r="K227" s="187"/>
      <c r="L227" s="188"/>
      <c r="M227" s="189"/>
      <c r="N227" s="190"/>
    </row>
    <row r="228" spans="1:14" x14ac:dyDescent="0.2">
      <c r="A228" s="178"/>
      <c r="B228" s="142"/>
      <c r="C228" s="448" t="s">
        <v>1183</v>
      </c>
      <c r="D228" s="448"/>
      <c r="E228" s="448"/>
      <c r="F228" s="448"/>
      <c r="G228" s="448"/>
      <c r="H228" s="448"/>
      <c r="I228" s="448"/>
      <c r="J228" s="448"/>
      <c r="K228" s="448"/>
      <c r="L228" s="448"/>
      <c r="M228" s="448"/>
      <c r="N228" s="472"/>
    </row>
    <row r="229" spans="1:14" x14ac:dyDescent="0.2">
      <c r="A229" s="167" t="s">
        <v>496</v>
      </c>
      <c r="B229" s="168" t="s">
        <v>1169</v>
      </c>
      <c r="C229" s="452" t="s">
        <v>1184</v>
      </c>
      <c r="D229" s="452"/>
      <c r="E229" s="452"/>
      <c r="F229" s="169" t="s">
        <v>357</v>
      </c>
      <c r="G229" s="169"/>
      <c r="H229" s="169"/>
      <c r="I229" s="169" t="s">
        <v>388</v>
      </c>
      <c r="J229" s="170">
        <v>26.25</v>
      </c>
      <c r="K229" s="169"/>
      <c r="L229" s="170">
        <v>210</v>
      </c>
      <c r="M229" s="169" t="s">
        <v>477</v>
      </c>
      <c r="N229" s="171">
        <v>1065</v>
      </c>
    </row>
    <row r="230" spans="1:14" x14ac:dyDescent="0.2">
      <c r="A230" s="185"/>
      <c r="B230" s="186"/>
      <c r="C230" s="140" t="s">
        <v>444</v>
      </c>
      <c r="D230" s="141"/>
      <c r="E230" s="141"/>
      <c r="F230" s="187"/>
      <c r="G230" s="187"/>
      <c r="H230" s="187"/>
      <c r="I230" s="187"/>
      <c r="J230" s="188"/>
      <c r="K230" s="187"/>
      <c r="L230" s="188"/>
      <c r="M230" s="189"/>
      <c r="N230" s="190"/>
    </row>
    <row r="231" spans="1:14" x14ac:dyDescent="0.2">
      <c r="A231" s="178"/>
      <c r="B231" s="142"/>
      <c r="C231" s="448" t="s">
        <v>1185</v>
      </c>
      <c r="D231" s="448"/>
      <c r="E231" s="448"/>
      <c r="F231" s="448"/>
      <c r="G231" s="448"/>
      <c r="H231" s="448"/>
      <c r="I231" s="448"/>
      <c r="J231" s="448"/>
      <c r="K231" s="448"/>
      <c r="L231" s="448"/>
      <c r="M231" s="448"/>
      <c r="N231" s="472"/>
    </row>
    <row r="232" spans="1:14" x14ac:dyDescent="0.2">
      <c r="A232" s="167" t="s">
        <v>497</v>
      </c>
      <c r="B232" s="168" t="s">
        <v>1169</v>
      </c>
      <c r="C232" s="452" t="s">
        <v>1186</v>
      </c>
      <c r="D232" s="452"/>
      <c r="E232" s="452"/>
      <c r="F232" s="169" t="s">
        <v>357</v>
      </c>
      <c r="G232" s="169"/>
      <c r="H232" s="169"/>
      <c r="I232" s="169" t="s">
        <v>388</v>
      </c>
      <c r="J232" s="170">
        <v>63.03</v>
      </c>
      <c r="K232" s="169"/>
      <c r="L232" s="170">
        <v>504.24</v>
      </c>
      <c r="M232" s="169" t="s">
        <v>477</v>
      </c>
      <c r="N232" s="171">
        <v>2556</v>
      </c>
    </row>
    <row r="233" spans="1:14" x14ac:dyDescent="0.2">
      <c r="A233" s="185"/>
      <c r="B233" s="186"/>
      <c r="C233" s="140" t="s">
        <v>444</v>
      </c>
      <c r="D233" s="141"/>
      <c r="E233" s="141"/>
      <c r="F233" s="187"/>
      <c r="G233" s="187"/>
      <c r="H233" s="187"/>
      <c r="I233" s="187"/>
      <c r="J233" s="188"/>
      <c r="K233" s="187"/>
      <c r="L233" s="188"/>
      <c r="M233" s="189"/>
      <c r="N233" s="190"/>
    </row>
    <row r="234" spans="1:14" x14ac:dyDescent="0.2">
      <c r="A234" s="178"/>
      <c r="B234" s="142"/>
      <c r="C234" s="448" t="s">
        <v>1187</v>
      </c>
      <c r="D234" s="448"/>
      <c r="E234" s="448"/>
      <c r="F234" s="448"/>
      <c r="G234" s="448"/>
      <c r="H234" s="448"/>
      <c r="I234" s="448"/>
      <c r="J234" s="448"/>
      <c r="K234" s="448"/>
      <c r="L234" s="448"/>
      <c r="M234" s="448"/>
      <c r="N234" s="472"/>
    </row>
    <row r="235" spans="1:14" x14ac:dyDescent="0.2">
      <c r="A235" s="167" t="s">
        <v>447</v>
      </c>
      <c r="B235" s="168" t="s">
        <v>1169</v>
      </c>
      <c r="C235" s="452" t="s">
        <v>1188</v>
      </c>
      <c r="D235" s="452"/>
      <c r="E235" s="452"/>
      <c r="F235" s="169" t="s">
        <v>357</v>
      </c>
      <c r="G235" s="169"/>
      <c r="H235" s="169"/>
      <c r="I235" s="169" t="s">
        <v>388</v>
      </c>
      <c r="J235" s="170">
        <v>42.62</v>
      </c>
      <c r="K235" s="169"/>
      <c r="L235" s="170">
        <v>340.96</v>
      </c>
      <c r="M235" s="169" t="s">
        <v>477</v>
      </c>
      <c r="N235" s="171">
        <v>1729</v>
      </c>
    </row>
    <row r="236" spans="1:14" x14ac:dyDescent="0.2">
      <c r="A236" s="185"/>
      <c r="B236" s="186"/>
      <c r="C236" s="140" t="s">
        <v>444</v>
      </c>
      <c r="D236" s="141"/>
      <c r="E236" s="141"/>
      <c r="F236" s="187"/>
      <c r="G236" s="187"/>
      <c r="H236" s="187"/>
      <c r="I236" s="187"/>
      <c r="J236" s="188"/>
      <c r="K236" s="187"/>
      <c r="L236" s="188"/>
      <c r="M236" s="189"/>
      <c r="N236" s="190"/>
    </row>
    <row r="237" spans="1:14" x14ac:dyDescent="0.2">
      <c r="A237" s="178"/>
      <c r="B237" s="142"/>
      <c r="C237" s="448" t="s">
        <v>1189</v>
      </c>
      <c r="D237" s="448"/>
      <c r="E237" s="448"/>
      <c r="F237" s="448"/>
      <c r="G237" s="448"/>
      <c r="H237" s="448"/>
      <c r="I237" s="448"/>
      <c r="J237" s="448"/>
      <c r="K237" s="448"/>
      <c r="L237" s="448"/>
      <c r="M237" s="448"/>
      <c r="N237" s="472"/>
    </row>
    <row r="238" spans="1:14" x14ac:dyDescent="0.2">
      <c r="A238" s="167" t="s">
        <v>498</v>
      </c>
      <c r="B238" s="168" t="s">
        <v>1169</v>
      </c>
      <c r="C238" s="452" t="s">
        <v>1190</v>
      </c>
      <c r="D238" s="452"/>
      <c r="E238" s="452"/>
      <c r="F238" s="169" t="s">
        <v>357</v>
      </c>
      <c r="G238" s="169"/>
      <c r="H238" s="169"/>
      <c r="I238" s="169" t="s">
        <v>390</v>
      </c>
      <c r="J238" s="170">
        <v>88.7</v>
      </c>
      <c r="K238" s="169"/>
      <c r="L238" s="170">
        <v>887</v>
      </c>
      <c r="M238" s="169" t="s">
        <v>477</v>
      </c>
      <c r="N238" s="171">
        <v>4497</v>
      </c>
    </row>
    <row r="239" spans="1:14" x14ac:dyDescent="0.2">
      <c r="A239" s="185"/>
      <c r="B239" s="186"/>
      <c r="C239" s="140" t="s">
        <v>444</v>
      </c>
      <c r="D239" s="141"/>
      <c r="E239" s="141"/>
      <c r="F239" s="187"/>
      <c r="G239" s="187"/>
      <c r="H239" s="187"/>
      <c r="I239" s="187"/>
      <c r="J239" s="188"/>
      <c r="K239" s="187"/>
      <c r="L239" s="188"/>
      <c r="M239" s="189"/>
      <c r="N239" s="190"/>
    </row>
    <row r="240" spans="1:14" x14ac:dyDescent="0.2">
      <c r="A240" s="178"/>
      <c r="B240" s="142"/>
      <c r="C240" s="448" t="s">
        <v>1191</v>
      </c>
      <c r="D240" s="448"/>
      <c r="E240" s="448"/>
      <c r="F240" s="448"/>
      <c r="G240" s="448"/>
      <c r="H240" s="448"/>
      <c r="I240" s="448"/>
      <c r="J240" s="448"/>
      <c r="K240" s="448"/>
      <c r="L240" s="448"/>
      <c r="M240" s="448"/>
      <c r="N240" s="472"/>
    </row>
    <row r="241" spans="1:14" x14ac:dyDescent="0.2">
      <c r="A241" s="167" t="s">
        <v>499</v>
      </c>
      <c r="B241" s="168" t="s">
        <v>1169</v>
      </c>
      <c r="C241" s="452" t="s">
        <v>1192</v>
      </c>
      <c r="D241" s="452"/>
      <c r="E241" s="452"/>
      <c r="F241" s="169" t="s">
        <v>357</v>
      </c>
      <c r="G241" s="169"/>
      <c r="H241" s="169"/>
      <c r="I241" s="169" t="s">
        <v>324</v>
      </c>
      <c r="J241" s="170">
        <v>11.3</v>
      </c>
      <c r="K241" s="169"/>
      <c r="L241" s="170">
        <v>45.2</v>
      </c>
      <c r="M241" s="169" t="s">
        <v>477</v>
      </c>
      <c r="N241" s="171">
        <v>229</v>
      </c>
    </row>
    <row r="242" spans="1:14" x14ac:dyDescent="0.2">
      <c r="A242" s="185"/>
      <c r="B242" s="186"/>
      <c r="C242" s="140" t="s">
        <v>444</v>
      </c>
      <c r="D242" s="141"/>
      <c r="E242" s="141"/>
      <c r="F242" s="187"/>
      <c r="G242" s="187"/>
      <c r="H242" s="187"/>
      <c r="I242" s="187"/>
      <c r="J242" s="188"/>
      <c r="K242" s="187"/>
      <c r="L242" s="188"/>
      <c r="M242" s="189"/>
      <c r="N242" s="190"/>
    </row>
    <row r="243" spans="1:14" x14ac:dyDescent="0.2">
      <c r="A243" s="178"/>
      <c r="B243" s="142"/>
      <c r="C243" s="448" t="s">
        <v>1193</v>
      </c>
      <c r="D243" s="448"/>
      <c r="E243" s="448"/>
      <c r="F243" s="448"/>
      <c r="G243" s="448"/>
      <c r="H243" s="448"/>
      <c r="I243" s="448"/>
      <c r="J243" s="448"/>
      <c r="K243" s="448"/>
      <c r="L243" s="448"/>
      <c r="M243" s="448"/>
      <c r="N243" s="472"/>
    </row>
    <row r="244" spans="1:14" x14ac:dyDescent="0.2">
      <c r="A244" s="167" t="s">
        <v>500</v>
      </c>
      <c r="B244" s="168" t="s">
        <v>1169</v>
      </c>
      <c r="C244" s="452" t="s">
        <v>1194</v>
      </c>
      <c r="D244" s="452"/>
      <c r="E244" s="452"/>
      <c r="F244" s="169" t="s">
        <v>357</v>
      </c>
      <c r="G244" s="169"/>
      <c r="H244" s="169"/>
      <c r="I244" s="169" t="s">
        <v>324</v>
      </c>
      <c r="J244" s="170">
        <v>13.79</v>
      </c>
      <c r="K244" s="169"/>
      <c r="L244" s="170">
        <v>55.16</v>
      </c>
      <c r="M244" s="169" t="s">
        <v>477</v>
      </c>
      <c r="N244" s="171">
        <v>280</v>
      </c>
    </row>
    <row r="245" spans="1:14" x14ac:dyDescent="0.2">
      <c r="A245" s="185"/>
      <c r="B245" s="186"/>
      <c r="C245" s="140" t="s">
        <v>444</v>
      </c>
      <c r="D245" s="141"/>
      <c r="E245" s="141"/>
      <c r="F245" s="187"/>
      <c r="G245" s="187"/>
      <c r="H245" s="187"/>
      <c r="I245" s="187"/>
      <c r="J245" s="188"/>
      <c r="K245" s="187"/>
      <c r="L245" s="188"/>
      <c r="M245" s="189"/>
      <c r="N245" s="190"/>
    </row>
    <row r="246" spans="1:14" x14ac:dyDescent="0.2">
      <c r="A246" s="178"/>
      <c r="B246" s="142"/>
      <c r="C246" s="448" t="s">
        <v>1195</v>
      </c>
      <c r="D246" s="448"/>
      <c r="E246" s="448"/>
      <c r="F246" s="448"/>
      <c r="G246" s="448"/>
      <c r="H246" s="448"/>
      <c r="I246" s="448"/>
      <c r="J246" s="448"/>
      <c r="K246" s="448"/>
      <c r="L246" s="448"/>
      <c r="M246" s="448"/>
      <c r="N246" s="472"/>
    </row>
    <row r="247" spans="1:14" x14ac:dyDescent="0.2">
      <c r="A247" s="167" t="s">
        <v>502</v>
      </c>
      <c r="B247" s="168" t="s">
        <v>1169</v>
      </c>
      <c r="C247" s="452" t="s">
        <v>1196</v>
      </c>
      <c r="D247" s="452"/>
      <c r="E247" s="452"/>
      <c r="F247" s="169" t="s">
        <v>357</v>
      </c>
      <c r="G247" s="169"/>
      <c r="H247" s="169"/>
      <c r="I247" s="169" t="s">
        <v>324</v>
      </c>
      <c r="J247" s="170">
        <v>8.15</v>
      </c>
      <c r="K247" s="169"/>
      <c r="L247" s="170">
        <v>32.6</v>
      </c>
      <c r="M247" s="169" t="s">
        <v>477</v>
      </c>
      <c r="N247" s="171">
        <v>165</v>
      </c>
    </row>
    <row r="248" spans="1:14" x14ac:dyDescent="0.2">
      <c r="A248" s="185"/>
      <c r="B248" s="186"/>
      <c r="C248" s="140" t="s">
        <v>444</v>
      </c>
      <c r="D248" s="141"/>
      <c r="E248" s="141"/>
      <c r="F248" s="187"/>
      <c r="G248" s="187"/>
      <c r="H248" s="187"/>
      <c r="I248" s="187"/>
      <c r="J248" s="188"/>
      <c r="K248" s="187"/>
      <c r="L248" s="188"/>
      <c r="M248" s="189"/>
      <c r="N248" s="190"/>
    </row>
    <row r="249" spans="1:14" x14ac:dyDescent="0.2">
      <c r="A249" s="178"/>
      <c r="B249" s="142"/>
      <c r="C249" s="448" t="s">
        <v>1197</v>
      </c>
      <c r="D249" s="448"/>
      <c r="E249" s="448"/>
      <c r="F249" s="448"/>
      <c r="G249" s="448"/>
      <c r="H249" s="448"/>
      <c r="I249" s="448"/>
      <c r="J249" s="448"/>
      <c r="K249" s="448"/>
      <c r="L249" s="448"/>
      <c r="M249" s="448"/>
      <c r="N249" s="472"/>
    </row>
    <row r="250" spans="1:14" x14ac:dyDescent="0.2">
      <c r="A250" s="187"/>
      <c r="B250" s="186"/>
      <c r="C250" s="186"/>
      <c r="D250" s="186"/>
      <c r="E250" s="186"/>
      <c r="F250" s="187"/>
      <c r="G250" s="187"/>
      <c r="H250" s="187"/>
      <c r="I250" s="187"/>
      <c r="J250" s="191"/>
      <c r="K250" s="187"/>
      <c r="L250" s="191"/>
      <c r="M250" s="175"/>
      <c r="N250" s="191"/>
    </row>
    <row r="251" spans="1:14" x14ac:dyDescent="0.2">
      <c r="A251" s="192"/>
      <c r="B251" s="193"/>
      <c r="C251" s="452" t="s">
        <v>434</v>
      </c>
      <c r="D251" s="452"/>
      <c r="E251" s="452"/>
      <c r="F251" s="452"/>
      <c r="G251" s="452"/>
      <c r="H251" s="452"/>
      <c r="I251" s="452"/>
      <c r="J251" s="452"/>
      <c r="K251" s="452"/>
      <c r="L251" s="194">
        <v>2876.96</v>
      </c>
      <c r="M251" s="195"/>
      <c r="N251" s="196">
        <v>14587</v>
      </c>
    </row>
    <row r="252" spans="1:14" x14ac:dyDescent="0.2">
      <c r="A252" s="460" t="s">
        <v>1198</v>
      </c>
      <c r="B252" s="461"/>
      <c r="C252" s="461"/>
      <c r="D252" s="461"/>
      <c r="E252" s="461"/>
      <c r="F252" s="461"/>
      <c r="G252" s="461"/>
      <c r="H252" s="461"/>
      <c r="I252" s="461"/>
      <c r="J252" s="461"/>
      <c r="K252" s="461"/>
      <c r="L252" s="461"/>
      <c r="M252" s="461"/>
      <c r="N252" s="462"/>
    </row>
    <row r="253" spans="1:14" ht="22.5" x14ac:dyDescent="0.2">
      <c r="A253" s="167" t="s">
        <v>503</v>
      </c>
      <c r="B253" s="168" t="s">
        <v>1199</v>
      </c>
      <c r="C253" s="452" t="s">
        <v>1200</v>
      </c>
      <c r="D253" s="452"/>
      <c r="E253" s="452"/>
      <c r="F253" s="169" t="s">
        <v>906</v>
      </c>
      <c r="G253" s="169"/>
      <c r="H253" s="169"/>
      <c r="I253" s="169" t="s">
        <v>1027</v>
      </c>
      <c r="J253" s="170">
        <v>31.24</v>
      </c>
      <c r="K253" s="169"/>
      <c r="L253" s="170">
        <v>224.93</v>
      </c>
      <c r="M253" s="169" t="s">
        <v>476</v>
      </c>
      <c r="N253" s="171">
        <v>1606</v>
      </c>
    </row>
    <row r="254" spans="1:14" ht="22.5" x14ac:dyDescent="0.2">
      <c r="A254" s="167" t="s">
        <v>329</v>
      </c>
      <c r="B254" s="168" t="s">
        <v>1201</v>
      </c>
      <c r="C254" s="452" t="s">
        <v>1202</v>
      </c>
      <c r="D254" s="452"/>
      <c r="E254" s="452"/>
      <c r="F254" s="169" t="s">
        <v>906</v>
      </c>
      <c r="G254" s="169"/>
      <c r="H254" s="169"/>
      <c r="I254" s="169" t="s">
        <v>1203</v>
      </c>
      <c r="J254" s="170">
        <v>64.239999999999995</v>
      </c>
      <c r="K254" s="169"/>
      <c r="L254" s="170">
        <v>5.2</v>
      </c>
      <c r="M254" s="169" t="s">
        <v>476</v>
      </c>
      <c r="N254" s="171">
        <v>37</v>
      </c>
    </row>
    <row r="255" spans="1:14" ht="22.5" x14ac:dyDescent="0.2">
      <c r="A255" s="167" t="s">
        <v>504</v>
      </c>
      <c r="B255" s="168" t="s">
        <v>1044</v>
      </c>
      <c r="C255" s="452" t="s">
        <v>1045</v>
      </c>
      <c r="D255" s="452"/>
      <c r="E255" s="452"/>
      <c r="F255" s="169" t="s">
        <v>906</v>
      </c>
      <c r="G255" s="169"/>
      <c r="H255" s="169"/>
      <c r="I255" s="169" t="s">
        <v>1203</v>
      </c>
      <c r="J255" s="170">
        <v>25.1</v>
      </c>
      <c r="K255" s="169"/>
      <c r="L255" s="170">
        <v>2.0299999999999998</v>
      </c>
      <c r="M255" s="169" t="s">
        <v>476</v>
      </c>
      <c r="N255" s="171">
        <v>14</v>
      </c>
    </row>
    <row r="256" spans="1:14" ht="22.5" x14ac:dyDescent="0.2">
      <c r="A256" s="167" t="s">
        <v>505</v>
      </c>
      <c r="B256" s="168" t="s">
        <v>1042</v>
      </c>
      <c r="C256" s="452" t="s">
        <v>1043</v>
      </c>
      <c r="D256" s="452"/>
      <c r="E256" s="452"/>
      <c r="F256" s="169" t="s">
        <v>906</v>
      </c>
      <c r="G256" s="169"/>
      <c r="H256" s="169"/>
      <c r="I256" s="169" t="s">
        <v>1203</v>
      </c>
      <c r="J256" s="170">
        <v>25.1</v>
      </c>
      <c r="K256" s="169"/>
      <c r="L256" s="170">
        <v>2.0299999999999998</v>
      </c>
      <c r="M256" s="169" t="s">
        <v>476</v>
      </c>
      <c r="N256" s="171">
        <v>14</v>
      </c>
    </row>
    <row r="257" spans="1:14" ht="22.5" x14ac:dyDescent="0.2">
      <c r="A257" s="167" t="s">
        <v>506</v>
      </c>
      <c r="B257" s="168" t="s">
        <v>1034</v>
      </c>
      <c r="C257" s="452" t="s">
        <v>1035</v>
      </c>
      <c r="D257" s="452"/>
      <c r="E257" s="452"/>
      <c r="F257" s="169" t="s">
        <v>906</v>
      </c>
      <c r="G257" s="169"/>
      <c r="H257" s="169"/>
      <c r="I257" s="169" t="s">
        <v>1027</v>
      </c>
      <c r="J257" s="170">
        <v>12.01</v>
      </c>
      <c r="K257" s="169"/>
      <c r="L257" s="170">
        <v>86.47</v>
      </c>
      <c r="M257" s="169" t="s">
        <v>476</v>
      </c>
      <c r="N257" s="171">
        <v>617</v>
      </c>
    </row>
    <row r="258" spans="1:14" ht="22.5" x14ac:dyDescent="0.2">
      <c r="A258" s="167" t="s">
        <v>385</v>
      </c>
      <c r="B258" s="168" t="s">
        <v>1204</v>
      </c>
      <c r="C258" s="452" t="s">
        <v>1205</v>
      </c>
      <c r="D258" s="452"/>
      <c r="E258" s="452"/>
      <c r="F258" s="169" t="s">
        <v>906</v>
      </c>
      <c r="G258" s="169"/>
      <c r="H258" s="169"/>
      <c r="I258" s="169" t="s">
        <v>1027</v>
      </c>
      <c r="J258" s="170">
        <v>12.01</v>
      </c>
      <c r="K258" s="169"/>
      <c r="L258" s="170">
        <v>86.47</v>
      </c>
      <c r="M258" s="169" t="s">
        <v>476</v>
      </c>
      <c r="N258" s="171">
        <v>617</v>
      </c>
    </row>
    <row r="259" spans="1:14" x14ac:dyDescent="0.2">
      <c r="A259" s="187"/>
      <c r="B259" s="186"/>
      <c r="C259" s="186"/>
      <c r="D259" s="186"/>
      <c r="E259" s="186"/>
      <c r="F259" s="187"/>
      <c r="G259" s="187"/>
      <c r="H259" s="187"/>
      <c r="I259" s="187"/>
      <c r="J259" s="191"/>
      <c r="K259" s="187"/>
      <c r="L259" s="191"/>
      <c r="M259" s="175"/>
      <c r="N259" s="191"/>
    </row>
    <row r="260" spans="1:14" x14ac:dyDescent="0.2">
      <c r="A260" s="192"/>
      <c r="B260" s="193"/>
      <c r="C260" s="452" t="s">
        <v>1206</v>
      </c>
      <c r="D260" s="452"/>
      <c r="E260" s="452"/>
      <c r="F260" s="452"/>
      <c r="G260" s="452"/>
      <c r="H260" s="452"/>
      <c r="I260" s="452"/>
      <c r="J260" s="452"/>
      <c r="K260" s="452"/>
      <c r="L260" s="194">
        <v>407.13</v>
      </c>
      <c r="M260" s="195"/>
      <c r="N260" s="196">
        <v>2905</v>
      </c>
    </row>
    <row r="261" spans="1:14" x14ac:dyDescent="0.2">
      <c r="A261" s="135"/>
      <c r="B261" s="145"/>
      <c r="C261" s="145"/>
      <c r="D261" s="145"/>
      <c r="E261" s="145"/>
      <c r="F261" s="145"/>
      <c r="G261" s="145"/>
      <c r="H261" s="145"/>
      <c r="I261" s="145"/>
      <c r="J261" s="145"/>
      <c r="K261" s="145"/>
      <c r="L261" s="197"/>
      <c r="M261" s="198"/>
      <c r="N261" s="199"/>
    </row>
    <row r="262" spans="1:14" x14ac:dyDescent="0.2">
      <c r="A262" s="192"/>
      <c r="B262" s="193"/>
      <c r="C262" s="452" t="s">
        <v>333</v>
      </c>
      <c r="D262" s="452"/>
      <c r="E262" s="452"/>
      <c r="F262" s="452"/>
      <c r="G262" s="452"/>
      <c r="H262" s="452"/>
      <c r="I262" s="452"/>
      <c r="J262" s="452"/>
      <c r="K262" s="452"/>
      <c r="L262" s="194"/>
      <c r="M262" s="200"/>
      <c r="N262" s="196"/>
    </row>
    <row r="263" spans="1:14" x14ac:dyDescent="0.2">
      <c r="A263" s="201"/>
      <c r="B263" s="173"/>
      <c r="C263" s="448" t="s">
        <v>334</v>
      </c>
      <c r="D263" s="448"/>
      <c r="E263" s="448"/>
      <c r="F263" s="448"/>
      <c r="G263" s="448"/>
      <c r="H263" s="448"/>
      <c r="I263" s="448"/>
      <c r="J263" s="448"/>
      <c r="K263" s="448"/>
      <c r="L263" s="202">
        <v>27874.04</v>
      </c>
      <c r="M263" s="203"/>
      <c r="N263" s="204">
        <v>178291</v>
      </c>
    </row>
    <row r="264" spans="1:14" x14ac:dyDescent="0.2">
      <c r="A264" s="201"/>
      <c r="B264" s="173"/>
      <c r="C264" s="448" t="s">
        <v>335</v>
      </c>
      <c r="D264" s="448"/>
      <c r="E264" s="448"/>
      <c r="F264" s="448"/>
      <c r="G264" s="448"/>
      <c r="H264" s="448"/>
      <c r="I264" s="448"/>
      <c r="J264" s="448"/>
      <c r="K264" s="448"/>
      <c r="L264" s="202"/>
      <c r="M264" s="203"/>
      <c r="N264" s="204"/>
    </row>
    <row r="265" spans="1:14" x14ac:dyDescent="0.2">
      <c r="A265" s="201"/>
      <c r="B265" s="173"/>
      <c r="C265" s="448" t="s">
        <v>336</v>
      </c>
      <c r="D265" s="448"/>
      <c r="E265" s="448"/>
      <c r="F265" s="448"/>
      <c r="G265" s="448"/>
      <c r="H265" s="448"/>
      <c r="I265" s="448"/>
      <c r="J265" s="448"/>
      <c r="K265" s="448"/>
      <c r="L265" s="202">
        <v>1507.16</v>
      </c>
      <c r="M265" s="203"/>
      <c r="N265" s="204">
        <v>36428</v>
      </c>
    </row>
    <row r="266" spans="1:14" x14ac:dyDescent="0.2">
      <c r="A266" s="201"/>
      <c r="B266" s="173"/>
      <c r="C266" s="448" t="s">
        <v>337</v>
      </c>
      <c r="D266" s="448"/>
      <c r="E266" s="448"/>
      <c r="F266" s="448"/>
      <c r="G266" s="448"/>
      <c r="H266" s="448"/>
      <c r="I266" s="448"/>
      <c r="J266" s="448"/>
      <c r="K266" s="448"/>
      <c r="L266" s="202">
        <v>3954.63</v>
      </c>
      <c r="M266" s="203"/>
      <c r="N266" s="204">
        <v>28233</v>
      </c>
    </row>
    <row r="267" spans="1:14" x14ac:dyDescent="0.2">
      <c r="A267" s="201"/>
      <c r="B267" s="173"/>
      <c r="C267" s="448" t="s">
        <v>338</v>
      </c>
      <c r="D267" s="448"/>
      <c r="E267" s="448"/>
      <c r="F267" s="448"/>
      <c r="G267" s="448"/>
      <c r="H267" s="448"/>
      <c r="I267" s="448"/>
      <c r="J267" s="448"/>
      <c r="K267" s="448"/>
      <c r="L267" s="202">
        <v>291.54000000000002</v>
      </c>
      <c r="M267" s="203"/>
      <c r="N267" s="204">
        <v>9312</v>
      </c>
    </row>
    <row r="268" spans="1:14" x14ac:dyDescent="0.2">
      <c r="A268" s="201"/>
      <c r="B268" s="173"/>
      <c r="C268" s="448" t="s">
        <v>360</v>
      </c>
      <c r="D268" s="448"/>
      <c r="E268" s="448"/>
      <c r="F268" s="448"/>
      <c r="G268" s="448"/>
      <c r="H268" s="448"/>
      <c r="I268" s="448"/>
      <c r="J268" s="448"/>
      <c r="K268" s="448"/>
      <c r="L268" s="202">
        <v>22412.25</v>
      </c>
      <c r="M268" s="203"/>
      <c r="N268" s="204">
        <v>113630</v>
      </c>
    </row>
    <row r="269" spans="1:14" x14ac:dyDescent="0.2">
      <c r="A269" s="201"/>
      <c r="B269" s="173"/>
      <c r="C269" s="448" t="s">
        <v>339</v>
      </c>
      <c r="D269" s="448"/>
      <c r="E269" s="448"/>
      <c r="F269" s="448"/>
      <c r="G269" s="448"/>
      <c r="H269" s="448"/>
      <c r="I269" s="448"/>
      <c r="J269" s="448"/>
      <c r="K269" s="448"/>
      <c r="L269" s="202">
        <v>24789.02</v>
      </c>
      <c r="M269" s="203"/>
      <c r="N269" s="204">
        <v>193231</v>
      </c>
    </row>
    <row r="270" spans="1:14" x14ac:dyDescent="0.2">
      <c r="A270" s="201"/>
      <c r="B270" s="173"/>
      <c r="C270" s="448" t="s">
        <v>335</v>
      </c>
      <c r="D270" s="448"/>
      <c r="E270" s="448"/>
      <c r="F270" s="448"/>
      <c r="G270" s="448"/>
      <c r="H270" s="448"/>
      <c r="I270" s="448"/>
      <c r="J270" s="448"/>
      <c r="K270" s="448"/>
      <c r="L270" s="202"/>
      <c r="M270" s="203"/>
      <c r="N270" s="204"/>
    </row>
    <row r="271" spans="1:14" x14ac:dyDescent="0.2">
      <c r="A271" s="201"/>
      <c r="B271" s="173"/>
      <c r="C271" s="448" t="s">
        <v>340</v>
      </c>
      <c r="D271" s="448"/>
      <c r="E271" s="448"/>
      <c r="F271" s="448"/>
      <c r="G271" s="448"/>
      <c r="H271" s="448"/>
      <c r="I271" s="448"/>
      <c r="J271" s="448"/>
      <c r="K271" s="448"/>
      <c r="L271" s="202">
        <v>655.65</v>
      </c>
      <c r="M271" s="203"/>
      <c r="N271" s="204">
        <v>20942</v>
      </c>
    </row>
    <row r="272" spans="1:14" x14ac:dyDescent="0.2">
      <c r="A272" s="201"/>
      <c r="B272" s="173"/>
      <c r="C272" s="448" t="s">
        <v>341</v>
      </c>
      <c r="D272" s="448"/>
      <c r="E272" s="448"/>
      <c r="F272" s="448"/>
      <c r="G272" s="448"/>
      <c r="H272" s="448"/>
      <c r="I272" s="448"/>
      <c r="J272" s="448"/>
      <c r="K272" s="448"/>
      <c r="L272" s="202">
        <v>3892.01</v>
      </c>
      <c r="M272" s="203"/>
      <c r="N272" s="204">
        <v>27786</v>
      </c>
    </row>
    <row r="273" spans="1:14" x14ac:dyDescent="0.2">
      <c r="A273" s="201"/>
      <c r="B273" s="173"/>
      <c r="C273" s="448" t="s">
        <v>342</v>
      </c>
      <c r="D273" s="448"/>
      <c r="E273" s="448"/>
      <c r="F273" s="448"/>
      <c r="G273" s="448"/>
      <c r="H273" s="448"/>
      <c r="I273" s="448"/>
      <c r="J273" s="448"/>
      <c r="K273" s="448"/>
      <c r="L273" s="202">
        <v>288.95</v>
      </c>
      <c r="M273" s="203"/>
      <c r="N273" s="204">
        <v>9229</v>
      </c>
    </row>
    <row r="274" spans="1:14" x14ac:dyDescent="0.2">
      <c r="A274" s="201"/>
      <c r="B274" s="173"/>
      <c r="C274" s="448" t="s">
        <v>361</v>
      </c>
      <c r="D274" s="448"/>
      <c r="E274" s="448"/>
      <c r="F274" s="448"/>
      <c r="G274" s="448"/>
      <c r="H274" s="448"/>
      <c r="I274" s="448"/>
      <c r="J274" s="448"/>
      <c r="K274" s="448"/>
      <c r="L274" s="202">
        <v>18682.77</v>
      </c>
      <c r="M274" s="203"/>
      <c r="N274" s="204">
        <v>94721</v>
      </c>
    </row>
    <row r="275" spans="1:14" x14ac:dyDescent="0.2">
      <c r="A275" s="201"/>
      <c r="B275" s="173"/>
      <c r="C275" s="448" t="s">
        <v>343</v>
      </c>
      <c r="D275" s="448"/>
      <c r="E275" s="448"/>
      <c r="F275" s="448"/>
      <c r="G275" s="448"/>
      <c r="H275" s="448"/>
      <c r="I275" s="448"/>
      <c r="J275" s="448"/>
      <c r="K275" s="448"/>
      <c r="L275" s="202">
        <v>991.83</v>
      </c>
      <c r="M275" s="203"/>
      <c r="N275" s="204">
        <v>31679</v>
      </c>
    </row>
    <row r="276" spans="1:14" x14ac:dyDescent="0.2">
      <c r="A276" s="201"/>
      <c r="B276" s="173"/>
      <c r="C276" s="448" t="s">
        <v>344</v>
      </c>
      <c r="D276" s="448"/>
      <c r="E276" s="448"/>
      <c r="F276" s="448"/>
      <c r="G276" s="448"/>
      <c r="H276" s="448"/>
      <c r="I276" s="448"/>
      <c r="J276" s="448"/>
      <c r="K276" s="448"/>
      <c r="L276" s="202">
        <v>566.76</v>
      </c>
      <c r="M276" s="203"/>
      <c r="N276" s="204">
        <v>18103</v>
      </c>
    </row>
    <row r="277" spans="1:14" x14ac:dyDescent="0.2">
      <c r="A277" s="201"/>
      <c r="B277" s="173"/>
      <c r="C277" s="448" t="s">
        <v>362</v>
      </c>
      <c r="D277" s="448"/>
      <c r="E277" s="448"/>
      <c r="F277" s="448"/>
      <c r="G277" s="448"/>
      <c r="H277" s="448"/>
      <c r="I277" s="448"/>
      <c r="J277" s="448"/>
      <c r="K277" s="448"/>
      <c r="L277" s="202">
        <v>5026.13</v>
      </c>
      <c r="M277" s="203"/>
      <c r="N277" s="204">
        <v>58771</v>
      </c>
    </row>
    <row r="278" spans="1:14" x14ac:dyDescent="0.2">
      <c r="A278" s="201"/>
      <c r="B278" s="173"/>
      <c r="C278" s="448" t="s">
        <v>335</v>
      </c>
      <c r="D278" s="448"/>
      <c r="E278" s="448"/>
      <c r="F278" s="448"/>
      <c r="G278" s="448"/>
      <c r="H278" s="448"/>
      <c r="I278" s="448"/>
      <c r="J278" s="448"/>
      <c r="K278" s="448"/>
      <c r="L278" s="202"/>
      <c r="M278" s="203"/>
      <c r="N278" s="204"/>
    </row>
    <row r="279" spans="1:14" x14ac:dyDescent="0.2">
      <c r="A279" s="201"/>
      <c r="B279" s="173"/>
      <c r="C279" s="448" t="s">
        <v>340</v>
      </c>
      <c r="D279" s="448"/>
      <c r="E279" s="448"/>
      <c r="F279" s="448"/>
      <c r="G279" s="448"/>
      <c r="H279" s="448"/>
      <c r="I279" s="448"/>
      <c r="J279" s="448"/>
      <c r="K279" s="448"/>
      <c r="L279" s="202">
        <v>473.04</v>
      </c>
      <c r="M279" s="203"/>
      <c r="N279" s="204">
        <v>15108</v>
      </c>
    </row>
    <row r="280" spans="1:14" x14ac:dyDescent="0.2">
      <c r="A280" s="201"/>
      <c r="B280" s="173"/>
      <c r="C280" s="448" t="s">
        <v>341</v>
      </c>
      <c r="D280" s="448"/>
      <c r="E280" s="448"/>
      <c r="F280" s="448"/>
      <c r="G280" s="448"/>
      <c r="H280" s="448"/>
      <c r="I280" s="448"/>
      <c r="J280" s="448"/>
      <c r="K280" s="448"/>
      <c r="L280" s="202">
        <v>62.62</v>
      </c>
      <c r="M280" s="203"/>
      <c r="N280" s="204">
        <v>447</v>
      </c>
    </row>
    <row r="281" spans="1:14" x14ac:dyDescent="0.2">
      <c r="A281" s="201"/>
      <c r="B281" s="173"/>
      <c r="C281" s="448" t="s">
        <v>342</v>
      </c>
      <c r="D281" s="448"/>
      <c r="E281" s="448"/>
      <c r="F281" s="448"/>
      <c r="G281" s="448"/>
      <c r="H281" s="448"/>
      <c r="I281" s="448"/>
      <c r="J281" s="448"/>
      <c r="K281" s="448"/>
      <c r="L281" s="202">
        <v>2.59</v>
      </c>
      <c r="M281" s="203"/>
      <c r="N281" s="204">
        <v>83</v>
      </c>
    </row>
    <row r="282" spans="1:14" x14ac:dyDescent="0.2">
      <c r="A282" s="201"/>
      <c r="B282" s="173"/>
      <c r="C282" s="448" t="s">
        <v>361</v>
      </c>
      <c r="D282" s="448"/>
      <c r="E282" s="448"/>
      <c r="F282" s="448"/>
      <c r="G282" s="448"/>
      <c r="H282" s="448"/>
      <c r="I282" s="448"/>
      <c r="J282" s="448"/>
      <c r="K282" s="448"/>
      <c r="L282" s="202">
        <v>3729.48</v>
      </c>
      <c r="M282" s="203"/>
      <c r="N282" s="204">
        <v>18909</v>
      </c>
    </row>
    <row r="283" spans="1:14" x14ac:dyDescent="0.2">
      <c r="A283" s="201"/>
      <c r="B283" s="173"/>
      <c r="C283" s="448" t="s">
        <v>343</v>
      </c>
      <c r="D283" s="448"/>
      <c r="E283" s="448"/>
      <c r="F283" s="448"/>
      <c r="G283" s="448"/>
      <c r="H283" s="448"/>
      <c r="I283" s="448"/>
      <c r="J283" s="448"/>
      <c r="K283" s="448"/>
      <c r="L283" s="202">
        <v>451.84</v>
      </c>
      <c r="M283" s="203"/>
      <c r="N283" s="204">
        <v>14432</v>
      </c>
    </row>
    <row r="284" spans="1:14" x14ac:dyDescent="0.2">
      <c r="A284" s="201"/>
      <c r="B284" s="173"/>
      <c r="C284" s="448" t="s">
        <v>344</v>
      </c>
      <c r="D284" s="448"/>
      <c r="E284" s="448"/>
      <c r="F284" s="448"/>
      <c r="G284" s="448"/>
      <c r="H284" s="448"/>
      <c r="I284" s="448"/>
      <c r="J284" s="448"/>
      <c r="K284" s="448"/>
      <c r="L284" s="202">
        <v>309.14999999999998</v>
      </c>
      <c r="M284" s="203"/>
      <c r="N284" s="204">
        <v>9875</v>
      </c>
    </row>
    <row r="285" spans="1:14" x14ac:dyDescent="0.2">
      <c r="A285" s="201"/>
      <c r="B285" s="173"/>
      <c r="C285" s="448" t="s">
        <v>367</v>
      </c>
      <c r="D285" s="448"/>
      <c r="E285" s="448"/>
      <c r="F285" s="448"/>
      <c r="G285" s="448"/>
      <c r="H285" s="448"/>
      <c r="I285" s="448"/>
      <c r="J285" s="448"/>
      <c r="K285" s="448"/>
      <c r="L285" s="202">
        <v>775.86</v>
      </c>
      <c r="M285" s="203"/>
      <c r="N285" s="204">
        <v>775</v>
      </c>
    </row>
    <row r="286" spans="1:14" x14ac:dyDescent="0.2">
      <c r="A286" s="201"/>
      <c r="B286" s="173"/>
      <c r="C286" s="448" t="s">
        <v>335</v>
      </c>
      <c r="D286" s="448"/>
      <c r="E286" s="448"/>
      <c r="F286" s="448"/>
      <c r="G286" s="448"/>
      <c r="H286" s="448"/>
      <c r="I286" s="448"/>
      <c r="J286" s="448"/>
      <c r="K286" s="448"/>
      <c r="L286" s="202"/>
      <c r="M286" s="203"/>
      <c r="N286" s="204"/>
    </row>
    <row r="287" spans="1:14" x14ac:dyDescent="0.2">
      <c r="A287" s="201"/>
      <c r="B287" s="173"/>
      <c r="C287" s="448" t="s">
        <v>340</v>
      </c>
      <c r="D287" s="448"/>
      <c r="E287" s="448"/>
      <c r="F287" s="448"/>
      <c r="G287" s="448"/>
      <c r="H287" s="448"/>
      <c r="I287" s="448"/>
      <c r="J287" s="448"/>
      <c r="K287" s="448"/>
      <c r="L287" s="202">
        <v>378.47</v>
      </c>
      <c r="M287" s="203"/>
      <c r="N287" s="204">
        <v>378</v>
      </c>
    </row>
    <row r="288" spans="1:14" x14ac:dyDescent="0.2">
      <c r="A288" s="201"/>
      <c r="B288" s="173"/>
      <c r="C288" s="448" t="s">
        <v>343</v>
      </c>
      <c r="D288" s="448"/>
      <c r="E288" s="448"/>
      <c r="F288" s="448"/>
      <c r="G288" s="448"/>
      <c r="H288" s="448"/>
      <c r="I288" s="448"/>
      <c r="J288" s="448"/>
      <c r="K288" s="448"/>
      <c r="L288" s="202">
        <v>246</v>
      </c>
      <c r="M288" s="203"/>
      <c r="N288" s="204">
        <v>245</v>
      </c>
    </row>
    <row r="289" spans="1:14" x14ac:dyDescent="0.2">
      <c r="A289" s="201"/>
      <c r="B289" s="173"/>
      <c r="C289" s="448" t="s">
        <v>344</v>
      </c>
      <c r="D289" s="448"/>
      <c r="E289" s="448"/>
      <c r="F289" s="448"/>
      <c r="G289" s="448"/>
      <c r="H289" s="448"/>
      <c r="I289" s="448"/>
      <c r="J289" s="448"/>
      <c r="K289" s="448"/>
      <c r="L289" s="202">
        <v>151.38999999999999</v>
      </c>
      <c r="M289" s="203"/>
      <c r="N289" s="204">
        <v>152</v>
      </c>
    </row>
    <row r="290" spans="1:14" x14ac:dyDescent="0.2">
      <c r="A290" s="201"/>
      <c r="B290" s="173"/>
      <c r="C290" s="448" t="s">
        <v>345</v>
      </c>
      <c r="D290" s="448"/>
      <c r="E290" s="448"/>
      <c r="F290" s="448"/>
      <c r="G290" s="448"/>
      <c r="H290" s="448"/>
      <c r="I290" s="448"/>
      <c r="J290" s="448"/>
      <c r="K290" s="448"/>
      <c r="L290" s="202">
        <v>1798.7</v>
      </c>
      <c r="M290" s="203"/>
      <c r="N290" s="204">
        <v>45740</v>
      </c>
    </row>
    <row r="291" spans="1:14" x14ac:dyDescent="0.2">
      <c r="A291" s="201"/>
      <c r="B291" s="173"/>
      <c r="C291" s="448" t="s">
        <v>346</v>
      </c>
      <c r="D291" s="448"/>
      <c r="E291" s="448"/>
      <c r="F291" s="448"/>
      <c r="G291" s="448"/>
      <c r="H291" s="448"/>
      <c r="I291" s="448"/>
      <c r="J291" s="448"/>
      <c r="K291" s="448"/>
      <c r="L291" s="202">
        <v>1689.67</v>
      </c>
      <c r="M291" s="203"/>
      <c r="N291" s="204">
        <v>46356</v>
      </c>
    </row>
    <row r="292" spans="1:14" x14ac:dyDescent="0.2">
      <c r="A292" s="201"/>
      <c r="B292" s="173"/>
      <c r="C292" s="448" t="s">
        <v>347</v>
      </c>
      <c r="D292" s="448"/>
      <c r="E292" s="448"/>
      <c r="F292" s="448"/>
      <c r="G292" s="448"/>
      <c r="H292" s="448"/>
      <c r="I292" s="448"/>
      <c r="J292" s="448"/>
      <c r="K292" s="448"/>
      <c r="L292" s="202">
        <v>1027.3</v>
      </c>
      <c r="M292" s="203"/>
      <c r="N292" s="204">
        <v>28130</v>
      </c>
    </row>
    <row r="293" spans="1:14" x14ac:dyDescent="0.2">
      <c r="A293" s="201"/>
      <c r="B293" s="191"/>
      <c r="C293" s="449" t="s">
        <v>348</v>
      </c>
      <c r="D293" s="449"/>
      <c r="E293" s="449"/>
      <c r="F293" s="449"/>
      <c r="G293" s="449"/>
      <c r="H293" s="449"/>
      <c r="I293" s="449"/>
      <c r="J293" s="449"/>
      <c r="K293" s="449"/>
      <c r="L293" s="205">
        <v>30591.01</v>
      </c>
      <c r="M293" s="138"/>
      <c r="N293" s="206">
        <v>252777</v>
      </c>
    </row>
    <row r="294" spans="1:14" x14ac:dyDescent="0.2">
      <c r="A294" s="135"/>
      <c r="B294" s="191"/>
      <c r="C294" s="186"/>
      <c r="D294" s="186"/>
      <c r="E294" s="186"/>
      <c r="F294" s="186"/>
      <c r="G294" s="186"/>
      <c r="H294" s="186"/>
      <c r="I294" s="186"/>
      <c r="J294" s="186"/>
      <c r="K294" s="186"/>
      <c r="L294" s="205"/>
      <c r="M294" s="207"/>
      <c r="N294" s="208"/>
    </row>
    <row r="295" spans="1:14" x14ac:dyDescent="0.2">
      <c r="A295" s="209"/>
      <c r="B295" s="209"/>
      <c r="C295" s="209"/>
      <c r="D295" s="209"/>
      <c r="E295" s="209"/>
      <c r="F295" s="209"/>
      <c r="G295" s="209"/>
      <c r="H295" s="209"/>
      <c r="I295" s="209"/>
      <c r="J295" s="209"/>
      <c r="K295" s="209"/>
      <c r="L295" s="209"/>
      <c r="M295" s="209"/>
      <c r="N295" s="209"/>
    </row>
    <row r="296" spans="1:14" x14ac:dyDescent="0.2">
      <c r="A296" s="135"/>
      <c r="B296" s="210" t="s">
        <v>350</v>
      </c>
      <c r="C296" s="451" t="s">
        <v>1207</v>
      </c>
      <c r="D296" s="451"/>
      <c r="E296" s="451"/>
      <c r="F296" s="451"/>
      <c r="G296" s="451"/>
      <c r="H296" s="451"/>
      <c r="I296" s="451"/>
      <c r="J296" s="451"/>
      <c r="K296" s="451"/>
      <c r="L296" s="451"/>
      <c r="M296" s="135"/>
      <c r="N296" s="135"/>
    </row>
    <row r="297" spans="1:14" x14ac:dyDescent="0.2">
      <c r="A297" s="135"/>
      <c r="B297" s="137"/>
      <c r="C297" s="450" t="s">
        <v>351</v>
      </c>
      <c r="D297" s="450"/>
      <c r="E297" s="450"/>
      <c r="F297" s="450"/>
      <c r="G297" s="450"/>
      <c r="H297" s="450"/>
      <c r="I297" s="450"/>
      <c r="J297" s="450"/>
      <c r="K297" s="450"/>
      <c r="L297" s="450"/>
      <c r="M297" s="135"/>
      <c r="N297" s="135"/>
    </row>
    <row r="298" spans="1:14" x14ac:dyDescent="0.2">
      <c r="A298" s="135"/>
      <c r="B298" s="210" t="s">
        <v>352</v>
      </c>
      <c r="C298" s="451" t="s">
        <v>1208</v>
      </c>
      <c r="D298" s="451"/>
      <c r="E298" s="451"/>
      <c r="F298" s="451"/>
      <c r="G298" s="451"/>
      <c r="H298" s="451"/>
      <c r="I298" s="451"/>
      <c r="J298" s="451"/>
      <c r="K298" s="451"/>
      <c r="L298" s="451"/>
      <c r="M298" s="135"/>
      <c r="N298" s="135"/>
    </row>
    <row r="299" spans="1:14" x14ac:dyDescent="0.2">
      <c r="A299" s="135"/>
      <c r="B299" s="135"/>
      <c r="C299" s="450" t="s">
        <v>351</v>
      </c>
      <c r="D299" s="450"/>
      <c r="E299" s="450"/>
      <c r="F299" s="450"/>
      <c r="G299" s="450"/>
      <c r="H299" s="450"/>
      <c r="I299" s="450"/>
      <c r="J299" s="450"/>
      <c r="K299" s="450"/>
      <c r="L299" s="450"/>
      <c r="M299" s="135"/>
      <c r="N299" s="135"/>
    </row>
  </sheetData>
  <mergeCells count="256">
    <mergeCell ref="C290:K290"/>
    <mergeCell ref="C291:K291"/>
    <mergeCell ref="C292:K292"/>
    <mergeCell ref="C293:K293"/>
    <mergeCell ref="C285:K285"/>
    <mergeCell ref="C286:K286"/>
    <mergeCell ref="C287:K287"/>
    <mergeCell ref="C288:K288"/>
    <mergeCell ref="C289:K289"/>
    <mergeCell ref="C280:K280"/>
    <mergeCell ref="C281:K281"/>
    <mergeCell ref="C282:K282"/>
    <mergeCell ref="C283:K283"/>
    <mergeCell ref="C284:K284"/>
    <mergeCell ref="C275:K275"/>
    <mergeCell ref="C276:K276"/>
    <mergeCell ref="C277:K277"/>
    <mergeCell ref="C278:K278"/>
    <mergeCell ref="C279:K279"/>
    <mergeCell ref="C270:K270"/>
    <mergeCell ref="C271:K271"/>
    <mergeCell ref="C272:K272"/>
    <mergeCell ref="C273:K273"/>
    <mergeCell ref="C274:K274"/>
    <mergeCell ref="C265:K265"/>
    <mergeCell ref="C266:K266"/>
    <mergeCell ref="C267:K267"/>
    <mergeCell ref="C268:K268"/>
    <mergeCell ref="C269:K269"/>
    <mergeCell ref="C258:E258"/>
    <mergeCell ref="C260:K260"/>
    <mergeCell ref="C262:K262"/>
    <mergeCell ref="C263:K263"/>
    <mergeCell ref="C264:K264"/>
    <mergeCell ref="C253:E253"/>
    <mergeCell ref="C254:E254"/>
    <mergeCell ref="C255:E255"/>
    <mergeCell ref="C256:E256"/>
    <mergeCell ref="C257:E257"/>
    <mergeCell ref="C246:N246"/>
    <mergeCell ref="C247:E247"/>
    <mergeCell ref="C249:N249"/>
    <mergeCell ref="C251:K251"/>
    <mergeCell ref="A252:N252"/>
    <mergeCell ref="C238:E238"/>
    <mergeCell ref="C240:N240"/>
    <mergeCell ref="C241:E241"/>
    <mergeCell ref="C243:N243"/>
    <mergeCell ref="C244:E244"/>
    <mergeCell ref="C231:N231"/>
    <mergeCell ref="C232:E232"/>
    <mergeCell ref="C234:N234"/>
    <mergeCell ref="C235:E235"/>
    <mergeCell ref="C237:N237"/>
    <mergeCell ref="C223:E223"/>
    <mergeCell ref="C225:N225"/>
    <mergeCell ref="C226:E226"/>
    <mergeCell ref="C228:N228"/>
    <mergeCell ref="C229:E229"/>
    <mergeCell ref="C216:N216"/>
    <mergeCell ref="C217:E217"/>
    <mergeCell ref="C219:N219"/>
    <mergeCell ref="C220:E220"/>
    <mergeCell ref="C222:N222"/>
    <mergeCell ref="C208:E208"/>
    <mergeCell ref="C210:N210"/>
    <mergeCell ref="C211:E211"/>
    <mergeCell ref="C213:N213"/>
    <mergeCell ref="C214:E214"/>
    <mergeCell ref="C202:E202"/>
    <mergeCell ref="C203:E203"/>
    <mergeCell ref="C205:K205"/>
    <mergeCell ref="A206:N206"/>
    <mergeCell ref="A207:N207"/>
    <mergeCell ref="C197:E197"/>
    <mergeCell ref="C198:E198"/>
    <mergeCell ref="C199:E199"/>
    <mergeCell ref="C200:E200"/>
    <mergeCell ref="C201:E201"/>
    <mergeCell ref="C192:E192"/>
    <mergeCell ref="C193:E193"/>
    <mergeCell ref="C194:E194"/>
    <mergeCell ref="C195:E195"/>
    <mergeCell ref="C196:N196"/>
    <mergeCell ref="C187:N187"/>
    <mergeCell ref="C188:E188"/>
    <mergeCell ref="C189:E189"/>
    <mergeCell ref="C190:E190"/>
    <mergeCell ref="C191:E191"/>
    <mergeCell ref="C180:E180"/>
    <mergeCell ref="C183:K183"/>
    <mergeCell ref="A184:N184"/>
    <mergeCell ref="A185:N185"/>
    <mergeCell ref="C186:E186"/>
    <mergeCell ref="C175:E175"/>
    <mergeCell ref="C176:E176"/>
    <mergeCell ref="C177:E177"/>
    <mergeCell ref="C178:E178"/>
    <mergeCell ref="C179:E179"/>
    <mergeCell ref="C170:E170"/>
    <mergeCell ref="C171:E171"/>
    <mergeCell ref="C172:E172"/>
    <mergeCell ref="C173:E173"/>
    <mergeCell ref="C174:E174"/>
    <mergeCell ref="C163:E163"/>
    <mergeCell ref="C164:E164"/>
    <mergeCell ref="C166:N166"/>
    <mergeCell ref="C167:E167"/>
    <mergeCell ref="C169:N169"/>
    <mergeCell ref="C158:E158"/>
    <mergeCell ref="C159:E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E146"/>
    <mergeCell ref="C147:E147"/>
    <mergeCell ref="C136:E136"/>
    <mergeCell ref="C138:E138"/>
    <mergeCell ref="C140:E140"/>
    <mergeCell ref="C141:E141"/>
    <mergeCell ref="C142:E142"/>
    <mergeCell ref="C131:E131"/>
    <mergeCell ref="C132:E132"/>
    <mergeCell ref="C133:E133"/>
    <mergeCell ref="C134:E134"/>
    <mergeCell ref="C135:E135"/>
    <mergeCell ref="C126:E126"/>
    <mergeCell ref="C127:E127"/>
    <mergeCell ref="C128:E128"/>
    <mergeCell ref="C129:E129"/>
    <mergeCell ref="C130:E130"/>
    <mergeCell ref="C119:E119"/>
    <mergeCell ref="C120:E120"/>
    <mergeCell ref="C122:E122"/>
    <mergeCell ref="C124:E124"/>
    <mergeCell ref="C125:E125"/>
    <mergeCell ref="C114:E114"/>
    <mergeCell ref="C115:E115"/>
    <mergeCell ref="C116:E116"/>
    <mergeCell ref="C117:E117"/>
    <mergeCell ref="C118:E118"/>
    <mergeCell ref="C109:E109"/>
    <mergeCell ref="C110:E110"/>
    <mergeCell ref="C111:E111"/>
    <mergeCell ref="C112:E112"/>
    <mergeCell ref="C113:E113"/>
    <mergeCell ref="C105:E105"/>
    <mergeCell ref="C106:E106"/>
    <mergeCell ref="C107:E107"/>
    <mergeCell ref="C108:E108"/>
    <mergeCell ref="C99:E99"/>
    <mergeCell ref="C100:E100"/>
    <mergeCell ref="C101:E101"/>
    <mergeCell ref="C102:E102"/>
    <mergeCell ref="C103:E103"/>
    <mergeCell ref="C96:E96"/>
    <mergeCell ref="C97:E97"/>
    <mergeCell ref="C98:E98"/>
    <mergeCell ref="C89:E89"/>
    <mergeCell ref="C90:E90"/>
    <mergeCell ref="C91:E91"/>
    <mergeCell ref="C92:E92"/>
    <mergeCell ref="C93:E93"/>
    <mergeCell ref="C104:E104"/>
    <mergeCell ref="C87:E87"/>
    <mergeCell ref="C88:E88"/>
    <mergeCell ref="C78:E78"/>
    <mergeCell ref="C79:E79"/>
    <mergeCell ref="C80:E80"/>
    <mergeCell ref="C81:E81"/>
    <mergeCell ref="C82:E82"/>
    <mergeCell ref="C94:E94"/>
    <mergeCell ref="C95:E95"/>
    <mergeCell ref="C77:E77"/>
    <mergeCell ref="C68:E68"/>
    <mergeCell ref="C69:E69"/>
    <mergeCell ref="C70:E70"/>
    <mergeCell ref="C71:E71"/>
    <mergeCell ref="C72:E72"/>
    <mergeCell ref="C84:E84"/>
    <mergeCell ref="C85:E85"/>
    <mergeCell ref="C86:E86"/>
    <mergeCell ref="C57:E57"/>
    <mergeCell ref="C58:E58"/>
    <mergeCell ref="C59:E59"/>
    <mergeCell ref="C60:E60"/>
    <mergeCell ref="C61:E61"/>
    <mergeCell ref="C73:E73"/>
    <mergeCell ref="C74:E74"/>
    <mergeCell ref="C75:E75"/>
    <mergeCell ref="C76:E76"/>
    <mergeCell ref="C42:N42"/>
    <mergeCell ref="C43:E43"/>
    <mergeCell ref="C44:E44"/>
    <mergeCell ref="C45:E45"/>
    <mergeCell ref="C46:E46"/>
    <mergeCell ref="C299:L299"/>
    <mergeCell ref="C296:L296"/>
    <mergeCell ref="C297:L297"/>
    <mergeCell ref="C298:L298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5:E65"/>
    <mergeCell ref="C66:N66"/>
    <mergeCell ref="C67:E67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J36:L37"/>
    <mergeCell ref="M36:M38"/>
    <mergeCell ref="N36:N38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Сводка затрат</vt:lpstr>
      <vt:lpstr>ССР 2 кв 2022</vt:lpstr>
      <vt:lpstr>ОСР 01-01 </vt:lpstr>
      <vt:lpstr>ОСР 02-01</vt:lpstr>
      <vt:lpstr>01-01-01</vt:lpstr>
      <vt:lpstr>02-01-01</vt:lpstr>
      <vt:lpstr>02-01-02</vt:lpstr>
      <vt:lpstr>02-01-03</vt:lpstr>
      <vt:lpstr>02-01-04</vt:lpstr>
      <vt:lpstr>Источники ИЦИ</vt:lpstr>
      <vt:lpstr>Цены на ОБ и МАТ</vt:lpstr>
      <vt:lpstr>Табл.1</vt:lpstr>
      <vt:lpstr>'ССР 2 кв 2022'!Constr</vt:lpstr>
      <vt:lpstr>'ССР 2 кв 2022'!Ind</vt:lpstr>
      <vt:lpstr>'ССР 2 кв 2022'!Заголовки_для_печати</vt:lpstr>
      <vt:lpstr>Табл.1!Заголовки_для_печати</vt:lpstr>
      <vt:lpstr>'ОСР 01-01 '!Область_печати</vt:lpstr>
      <vt:lpstr>'ОСР 02-01'!Область_печати</vt:lpstr>
      <vt:lpstr>'Сводка затрат'!Область_печати</vt:lpstr>
      <vt:lpstr>'ССР 2 кв 2022'!Область_печати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Латынский Сергей Андреевич</cp:lastModifiedBy>
  <cp:revision>0</cp:revision>
  <cp:lastPrinted>2022-02-10T07:38:11Z</cp:lastPrinted>
  <dcterms:created xsi:type="dcterms:W3CDTF">2022-02-03T13:30:49Z</dcterms:created>
  <dcterms:modified xsi:type="dcterms:W3CDTF">2022-10-17T06:35:29Z</dcterms:modified>
</cp:coreProperties>
</file>